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340" activeTab="0"/>
  </bookViews>
  <sheets>
    <sheet name="พระนครศรีอยุธยา" sheetId="1" r:id="rId1"/>
    <sheet name="Sheet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Mr.KKD</author>
  </authors>
  <commentList>
    <comment ref="AS207" authorId="0">
      <text>
        <r>
          <rPr>
            <b/>
            <sz val="9"/>
            <rFont val="Tahoma"/>
            <family val="2"/>
          </rPr>
          <t>ซ่อมฝ้าหลังคากับยูนิตทันตกรรม</t>
        </r>
        <r>
          <rPr>
            <sz val="9"/>
            <rFont val="Tahoma"/>
            <family val="2"/>
          </rPr>
          <t xml:space="preserve">
</t>
        </r>
      </text>
    </comment>
    <comment ref="AD208" authorId="0">
      <text>
        <r>
          <rPr>
            <b/>
            <sz val="9"/>
            <rFont val="Tahoma"/>
            <family val="2"/>
          </rPr>
          <t>ที่ดิน 1 ไร่ 1 งาน 83 ตรว.</t>
        </r>
      </text>
    </comment>
    <comment ref="AS208" authorId="0">
      <text>
        <r>
          <rPr>
            <b/>
            <sz val="9"/>
            <rFont val="Tahoma"/>
            <family val="2"/>
          </rPr>
          <t>ซ่อมกระเบื้องกับฝ้าหลังคา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<sst xmlns="http://schemas.openxmlformats.org/spreadsheetml/2006/main" count="554" uniqueCount="369">
  <si>
    <t>รวม</t>
  </si>
  <si>
    <t>ลำดับ</t>
  </si>
  <si>
    <t>อำเภอ</t>
  </si>
  <si>
    <t>รวมทั้งสิ้น</t>
  </si>
  <si>
    <t>ค่าวัสดุ</t>
  </si>
  <si>
    <t>เมือง</t>
  </si>
  <si>
    <t>ค่าครุภัณฑ์</t>
  </si>
  <si>
    <t>ชัยบาดาล</t>
  </si>
  <si>
    <t>บ้านหมี่</t>
  </si>
  <si>
    <t>พัฒนานิคม</t>
  </si>
  <si>
    <t>โคกสำโรง</t>
  </si>
  <si>
    <t>ท่าหลวง</t>
  </si>
  <si>
    <t>ท่าวุ้ง</t>
  </si>
  <si>
    <t>โคกเจริญ</t>
  </si>
  <si>
    <t>ลำสนธิ</t>
  </si>
  <si>
    <t>หนองม่วง</t>
  </si>
  <si>
    <t>สระโบสถ์</t>
  </si>
  <si>
    <t>รพ.สต.ทะเลชุบศร</t>
  </si>
  <si>
    <t>รพ.สต.กกโก</t>
  </si>
  <si>
    <t>รพ.สต.โก่งธนู</t>
  </si>
  <si>
    <t>รพ.สต.เขาพระงาม</t>
  </si>
  <si>
    <t>รพ.สต.โคกลำพาน</t>
  </si>
  <si>
    <t>รพ.สต.โคกตูม</t>
  </si>
  <si>
    <t>รพ.สต.งิ้วราย</t>
  </si>
  <si>
    <t>รพ.สต.ดอนโพธิ์</t>
  </si>
  <si>
    <t>รพ.สต.ตะลุง</t>
  </si>
  <si>
    <t>รพ.สต.ท่าแค</t>
  </si>
  <si>
    <t>รพ.สต.ท่าศาลา</t>
  </si>
  <si>
    <t>รพ.สต.นิคมสร้างตนเอง</t>
  </si>
  <si>
    <t>รพ.สต.บางขันหมาก</t>
  </si>
  <si>
    <t>รพ.สต.บ้านข่อย</t>
  </si>
  <si>
    <t>รพ.สต.ท้ายตลาด</t>
  </si>
  <si>
    <t>รพ.สต.ป่าตาล</t>
  </si>
  <si>
    <t>รพ.สต.โพธิ์เก้าต้น</t>
  </si>
  <si>
    <t>รพ.สต.โพธิ์ตรุ</t>
  </si>
  <si>
    <t>รพ.สต.สี่คลอง</t>
  </si>
  <si>
    <t>รพ.สต.ถนนใหญ่</t>
  </si>
  <si>
    <t>รายชื่อ รพ.สต.</t>
  </si>
  <si>
    <t>ประชากร</t>
  </si>
  <si>
    <t>รายรับแม่ข่ายสนับสนุน</t>
  </si>
  <si>
    <t>เงิน</t>
  </si>
  <si>
    <t>(บาท)</t>
  </si>
  <si>
    <t>ค่าจ้าง</t>
  </si>
  <si>
    <t>QOF</t>
  </si>
  <si>
    <t>สาธาร</t>
  </si>
  <si>
    <t>ณูปโภค</t>
  </si>
  <si>
    <t>อื่นๆ</t>
  </si>
  <si>
    <t>มูลค่าสิ่งของ</t>
  </si>
  <si>
    <t>ทั้งหมด</t>
  </si>
  <si>
    <t xml:space="preserve">ประชากร  </t>
  </si>
  <si>
    <t xml:space="preserve">UC </t>
  </si>
  <si>
    <t>ยา /</t>
  </si>
  <si>
    <t>เวชภัณฑ์</t>
  </si>
  <si>
    <t>รับอื่นๆที่ตีมูลค่าเป็นจำนวนเงิน</t>
  </si>
  <si>
    <t>อื่นๆที่ตีมูลค่าเป็นจำนวนเงิน</t>
  </si>
  <si>
    <t>(กองทุน อปท)</t>
  </si>
  <si>
    <t>จำนวนประชากรกลางปี จากสำนักนโยบายและยุทธศาสตร์ กระทรวงสาธารณสุข </t>
  </si>
  <si>
    <t>ปี 2558    อำเภอ เมืองลพบุรี</t>
  </si>
  <si>
    <t>* เฉพาะสถานพยาบาลในสังกัดกระทรวงสาธารณสุข </t>
  </si>
  <si>
    <t>สถานพยาบาล</t>
  </si>
  <si>
    <t>ชาย</t>
  </si>
  <si>
    <t>หญิง</t>
  </si>
  <si>
    <t>รพ.สต.โคกกระเทียม</t>
  </si>
  <si>
    <t>รพ.สต.บ้านหนองปลิง ตำบลโคกกระ</t>
  </si>
  <si>
    <t>รพ.สต.บ้านห้วยจันทร์ ตำบลโคกต</t>
  </si>
  <si>
    <t>รพ.สต.วีระธรรมสุนทร ตำบลโคกตู</t>
  </si>
  <si>
    <t>รพ.สต.บ้านดงตาล ตำบลงิ้วราย</t>
  </si>
  <si>
    <t>รพ.สต.พรหมาสตร์</t>
  </si>
  <si>
    <t>ศูนย์แพทย์ท่าศาลา</t>
  </si>
  <si>
    <t>ศสม.รพ.พระนารายณ์มหาราช สาข</t>
  </si>
  <si>
    <t>ค่าซ่อม</t>
  </si>
  <si>
    <t>บำรุง</t>
  </si>
  <si>
    <t>ที่ รพ.สต.</t>
  </si>
  <si>
    <t>ได้รับจาก</t>
  </si>
  <si>
    <t>ข้าราชการ</t>
  </si>
  <si>
    <t>ประกันสังคม</t>
  </si>
  <si>
    <t>รายรับ</t>
  </si>
  <si>
    <t>เงินที่แม่ข่ายสนับสนุนลูกข่าย ณ.มิถุนายน 2559</t>
  </si>
  <si>
    <t>ข้อมูล ปี 2560  สรุป ณ กันยายน  2560</t>
  </si>
  <si>
    <t>เงินบำรุงคงเหลือ (บาท)</t>
  </si>
  <si>
    <t>จำนวน  ณ  ก.ย. 2560</t>
  </si>
  <si>
    <t>สรุปข้อมูล ปีงบประมาณ 2560</t>
  </si>
  <si>
    <t>รายรับจากแหล่งอื่นๆ นอกจากแม่ข่าย</t>
  </si>
  <si>
    <t>หมวดรายจ่าย</t>
  </si>
  <si>
    <t>ค่ายา</t>
  </si>
  <si>
    <t>เวชภัณฑ์มิใช่ยา</t>
  </si>
  <si>
    <t>วัสดุการแพทย์</t>
  </si>
  <si>
    <t>วัสดุทันตกรรม</t>
  </si>
  <si>
    <t>ค่าจ้างชั่วคราว</t>
  </si>
  <si>
    <t>ค่าตอบแทน</t>
  </si>
  <si>
    <t>ค่าใช้สอย</t>
  </si>
  <si>
    <t>ค่าสาธารณูปโภค</t>
  </si>
  <si>
    <t>วัสดุใช้ไป</t>
  </si>
  <si>
    <t xml:space="preserve">ค่าใช้จ่ายอื่น ๆ </t>
  </si>
  <si>
    <t>งบลงทุน</t>
  </si>
  <si>
    <t>รวมค่าใช้จ่าย</t>
  </si>
  <si>
    <t>(คน)</t>
  </si>
  <si>
    <t>พนักงาน</t>
  </si>
  <si>
    <t>ราชการ</t>
  </si>
  <si>
    <t>กระทรวง</t>
  </si>
  <si>
    <t>ลูกจ้าง</t>
  </si>
  <si>
    <t>ชั่วคราว</t>
  </si>
  <si>
    <t>จำนวนบุคลากร (คน) ณ ปัจจุบัน</t>
  </si>
  <si>
    <t>บ้านแพรก</t>
  </si>
  <si>
    <t>มหาราช</t>
  </si>
  <si>
    <t>อุทัย</t>
  </si>
  <si>
    <t>บางซ้าย</t>
  </si>
  <si>
    <t>เสนา</t>
  </si>
  <si>
    <t>วังน้อย</t>
  </si>
  <si>
    <t>ลาดบัวหลวง</t>
  </si>
  <si>
    <t>ภาชี</t>
  </si>
  <si>
    <t>ผักไห่</t>
  </si>
  <si>
    <t>บางปะหัน</t>
  </si>
  <si>
    <t>บางปะอิน</t>
  </si>
  <si>
    <t>บางบาล</t>
  </si>
  <si>
    <t>บางไทร</t>
  </si>
  <si>
    <t>นครหลวง</t>
  </si>
  <si>
    <t>ท่าเรือ</t>
  </si>
  <si>
    <t>พระนครศรีอยุธยา</t>
  </si>
  <si>
    <t>สอ.ต.สองห้อง</t>
  </si>
  <si>
    <t>สอ.ต.คลองน้อย</t>
  </si>
  <si>
    <t>สอ.ต.สำพะเนียง</t>
  </si>
  <si>
    <t>รพ.บ้านแพรก</t>
  </si>
  <si>
    <t>สอ.ต.บ้านแพรก</t>
  </si>
  <si>
    <t>สอ.ต.บ้านใหม่</t>
  </si>
  <si>
    <t>สอ.ต.ท่าตอ</t>
  </si>
  <si>
    <t>สอ.ต.บ้านขวาง</t>
  </si>
  <si>
    <t>สอ.ต.บ้านนา</t>
  </si>
  <si>
    <t>สอ.ต.พิตเพียน</t>
  </si>
  <si>
    <t>สอ.ต.เจ้าปลุก</t>
  </si>
  <si>
    <t>สอ.ต.โรงช้าง</t>
  </si>
  <si>
    <t>สอ.ต.บางนา</t>
  </si>
  <si>
    <t>สอ.ต.น้ำเต้า</t>
  </si>
  <si>
    <t>สอ.ต.มหาราช</t>
  </si>
  <si>
    <t>สอ.บ้านหนองจิก</t>
  </si>
  <si>
    <t>สอ.ต.กระทุ่ม</t>
  </si>
  <si>
    <t>รพ.มหาราช</t>
  </si>
  <si>
    <t>สอ.บ้านหนองคัดเค้า</t>
  </si>
  <si>
    <t>สอ.ต.ข้าวเม่า</t>
  </si>
  <si>
    <t>สอ.ต.ธนู</t>
  </si>
  <si>
    <t>สอ.ต.โพสาวหาญ</t>
  </si>
  <si>
    <t>สอ.ต.หนองน้ำส้ม</t>
  </si>
  <si>
    <t>สอ.ต.เสนา</t>
  </si>
  <si>
    <t>รพ.อุทัย</t>
  </si>
  <si>
    <t>สอ.อำเภออุทัย</t>
  </si>
  <si>
    <t>สอ.ต.หนองไม้ซุง</t>
  </si>
  <si>
    <t>สอ.ต.บ้านหีบ</t>
  </si>
  <si>
    <t>สอ.ต.สามบัณฑิต</t>
  </si>
  <si>
    <t>สอ.ต.บ้านช้าง</t>
  </si>
  <si>
    <t>สอ.ต.คานหาม</t>
  </si>
  <si>
    <t>สอ.ต.วังพัฒนา</t>
  </si>
  <si>
    <t>สอ.ต.เทพมงคล</t>
  </si>
  <si>
    <t>สอ.ต.ปลายกลัด</t>
  </si>
  <si>
    <t>สอ.ทางหลวง</t>
  </si>
  <si>
    <t>สอ.ต.เต่าเล่า</t>
  </si>
  <si>
    <t>สอ.ต.แก้วฟ้า</t>
  </si>
  <si>
    <t>รพ.บางซ้าย</t>
  </si>
  <si>
    <t>สอ.ต.เจ้าเสด็จ</t>
  </si>
  <si>
    <t>สอ.ต.บ้านหลวง</t>
  </si>
  <si>
    <t>สอ.ต.ดอนทอง</t>
  </si>
  <si>
    <t>สอ.ต.ลาดงา</t>
  </si>
  <si>
    <t>สอ.ต.สามตุ่ม</t>
  </si>
  <si>
    <t>สอ.ต.ชายนา</t>
  </si>
  <si>
    <t>สอ.ต.บ้านแถว</t>
  </si>
  <si>
    <t>สอ.ต.บ้านกระทุ่ม</t>
  </si>
  <si>
    <t>สอ.ต.รางจรเข้</t>
  </si>
  <si>
    <t>สอ.ต.บ้านโพธิ์</t>
  </si>
  <si>
    <t>สอ.ต.มารวิชัย</t>
  </si>
  <si>
    <t>สอ.ต.หัวเวียง</t>
  </si>
  <si>
    <t>สอ.ต.บางนมโค</t>
  </si>
  <si>
    <t>สอ.ต.สามกอ</t>
  </si>
  <si>
    <t>สอ.ต.เจ้าเจ็ด</t>
  </si>
  <si>
    <t>สอ.ต.บ้านแพน</t>
  </si>
  <si>
    <t>รพ.เสนา</t>
  </si>
  <si>
    <t>สอ.ต.ชะแมบ</t>
  </si>
  <si>
    <t>สอ.ต.ข้าวงาม</t>
  </si>
  <si>
    <t>สอ.ต.วังจุฬา</t>
  </si>
  <si>
    <t>สอ.ต.หันตะเภา</t>
  </si>
  <si>
    <t>สอ.ต.พยอม</t>
  </si>
  <si>
    <t>สอ.ต.สนับทึบ</t>
  </si>
  <si>
    <t>สอ.บ้านหนองโสน</t>
  </si>
  <si>
    <t>รพ.วังน้อย</t>
  </si>
  <si>
    <t>สอ.ต.วังน้อย</t>
  </si>
  <si>
    <t>สอ.ต.บ่อตาโล่</t>
  </si>
  <si>
    <t>สอ.ต.ลำตาเสา</t>
  </si>
  <si>
    <t>สอ.ต.พระยาบันลือ</t>
  </si>
  <si>
    <t>สอ.ต.คู้สลอด</t>
  </si>
  <si>
    <t>สอ.สิงหนาท 2 (วัดหนองปลาดุก)</t>
  </si>
  <si>
    <t>สอ.ต.สิงหนาท</t>
  </si>
  <si>
    <t>สอ.ต.สามเมือง</t>
  </si>
  <si>
    <t>สอ.ต.หลักชัย</t>
  </si>
  <si>
    <t>สอ.ต.ลาดบัวหลวง</t>
  </si>
  <si>
    <t>รพ.ลาดบัวหลวง</t>
  </si>
  <si>
    <t>สอ.ต.พระแก้ว</t>
  </si>
  <si>
    <t>สอ.ต.กระจิว</t>
  </si>
  <si>
    <t>สอ.ต.ไผ่ล้อม</t>
  </si>
  <si>
    <t>สอ.ต.ดอนหญ้านาง</t>
  </si>
  <si>
    <t>สอ.ต.หนองน้ำใส</t>
  </si>
  <si>
    <t>สอ.ต.ระโสม</t>
  </si>
  <si>
    <t>สอ.ต.โคกม่วง</t>
  </si>
  <si>
    <t>รพ.ภาชี</t>
  </si>
  <si>
    <t>สอ.ต.บ้านใหญ่</t>
  </si>
  <si>
    <t>สอ.ต.หน้าโคก</t>
  </si>
  <si>
    <t>สอ.ต.ลาดชิด</t>
  </si>
  <si>
    <t>สอ.ต.หนองน้ำใหญ่</t>
  </si>
  <si>
    <t>สอ.ต.จักราช</t>
  </si>
  <si>
    <t>สอ.ต.โคกช้าง</t>
  </si>
  <si>
    <t>สอ.ต.ลำตะเคียน</t>
  </si>
  <si>
    <t>สอ.ต.กุฎี</t>
  </si>
  <si>
    <t>สอ.ต.นาคู</t>
  </si>
  <si>
    <t>สอ.ต.ดอนลาน</t>
  </si>
  <si>
    <t>สอ.ต.ท่าดินแดง</t>
  </si>
  <si>
    <t>รพ.ผักไห่</t>
  </si>
  <si>
    <t>สอ.ต.ลาดน้ำเค็ม</t>
  </si>
  <si>
    <t>สอ.ต.บ้านแค</t>
  </si>
  <si>
    <t>สอ.ต.อมฤต</t>
  </si>
  <si>
    <t>สอ.ต.ผักไห่(วัดราษฎร์นิยม)</t>
  </si>
  <si>
    <t>สอ.ต.บ้านขล้อ</t>
  </si>
  <si>
    <t>สอ.ต.ตาลเอน</t>
  </si>
  <si>
    <t>สอ.ต.พุทเลา</t>
  </si>
  <si>
    <t>สอ.ต.โพธิ์สามต้น</t>
  </si>
  <si>
    <t>สอ.ต.บ้านลี่</t>
  </si>
  <si>
    <t>สอ.ต.ขวัญเมือง</t>
  </si>
  <si>
    <t>สอ.ต.บ้านม้า</t>
  </si>
  <si>
    <t>สอ.ต.ทับน้ำ</t>
  </si>
  <si>
    <t>สอ.ต.ตานิม</t>
  </si>
  <si>
    <t>รพ.บางปะหัน</t>
  </si>
  <si>
    <t>สอ.ต.หันสัง</t>
  </si>
  <si>
    <t>สอ.ต.บางเพลิง</t>
  </si>
  <si>
    <t>สอ.ต.ทางกลาง</t>
  </si>
  <si>
    <t>สอ.ต.เสาธง</t>
  </si>
  <si>
    <t>สอ.ต.บางเดื่อ</t>
  </si>
  <si>
    <t>สอ.ต.ขยาย</t>
  </si>
  <si>
    <t>สอ.อำเภอบางปะหัน</t>
  </si>
  <si>
    <t>สอ.ต.ขนอนหลวง</t>
  </si>
  <si>
    <t>สอ.ต.ตลาดเกรียบ</t>
  </si>
  <si>
    <t>สอ.บ้านลานเท</t>
  </si>
  <si>
    <t>สอ.ต.ตลิ่งชัน</t>
  </si>
  <si>
    <t>สอ.ต.คุ้งลาน</t>
  </si>
  <si>
    <t>สอ.ต.บ้านแป้ง</t>
  </si>
  <si>
    <t>สอ.ต.บ้านพลับ</t>
  </si>
  <si>
    <t>สอ.ต.เกาะเกิด</t>
  </si>
  <si>
    <t>คลินิกชุมชนสามเรือน(ของรัฐบาล)</t>
  </si>
  <si>
    <t>สอ.ต.สามเรือน</t>
  </si>
  <si>
    <t>สอ.ต.บางประแดง</t>
  </si>
  <si>
    <t>สอ.ต.วัดยม</t>
  </si>
  <si>
    <t>สอ.ต.บ้านหว้า</t>
  </si>
  <si>
    <t>สอ.ต.คลองจิก</t>
  </si>
  <si>
    <t>สอ.ต.บางกระสั้น</t>
  </si>
  <si>
    <t>สอ.ขนอนเหนือ</t>
  </si>
  <si>
    <t>สอ.ต.บ้านกรด</t>
  </si>
  <si>
    <t>สอ.ต.บ้านโพ</t>
  </si>
  <si>
    <t>สอ.ต.เชียงรากน้อย</t>
  </si>
  <si>
    <t>สอ.คลองเปรม</t>
  </si>
  <si>
    <t>รพ.บางปะอิน</t>
  </si>
  <si>
    <t>สอ.ต.บ้านกุ่ม</t>
  </si>
  <si>
    <t>สอ.ต.บางชะนี</t>
  </si>
  <si>
    <t>สอ.ต.บางหัก</t>
  </si>
  <si>
    <t>สอ.ต.บางหลวงโดด</t>
  </si>
  <si>
    <t>สอ.ต.บางหลวง</t>
  </si>
  <si>
    <t>สอ.ต.วัดตะกู</t>
  </si>
  <si>
    <t>สอ.ต.ทางช้าง</t>
  </si>
  <si>
    <t>สอ.ต.พระขาว</t>
  </si>
  <si>
    <t>สอ.ต.บ้านคลัง</t>
  </si>
  <si>
    <t>สอ.ต.กบเจา</t>
  </si>
  <si>
    <t>สอ.ต.มหาพราหมณ์</t>
  </si>
  <si>
    <t>รพ.บางบาล</t>
  </si>
  <si>
    <t>สอ.ต.ไทรน้อย</t>
  </si>
  <si>
    <t>สอ.ต.บางบาล</t>
  </si>
  <si>
    <t>สอ.ต.โพธิ์แตง</t>
  </si>
  <si>
    <t>สอ.คัคณางค์</t>
  </si>
  <si>
    <t>สอ.ต.ช้างใหญ่</t>
  </si>
  <si>
    <t>สอ.ต.ราชคราม</t>
  </si>
  <si>
    <t>สอ.ต.บ้านเกาะ</t>
  </si>
  <si>
    <t>สอ.ต.ไม้ตรา</t>
  </si>
  <si>
    <t>สอ.ต.กกแก้วบูรพา</t>
  </si>
  <si>
    <t>สอ.ต.ไผ่พระ</t>
  </si>
  <si>
    <t>สอ.ต.ห่อหมก</t>
  </si>
  <si>
    <t>สอ.ต.ช้างน้อย</t>
  </si>
  <si>
    <t>สอ.ต.บ้านกลึง</t>
  </si>
  <si>
    <t>สอ.ต.กระแชง</t>
  </si>
  <si>
    <t>สอ.ต.ช่างเหล็ก</t>
  </si>
  <si>
    <t>สอ.ต.แคตก</t>
  </si>
  <si>
    <t>สอ.ต.แคออก</t>
  </si>
  <si>
    <t>สอ.ต.บางยี่โท</t>
  </si>
  <si>
    <t>สอ.ต.หน้าไม้</t>
  </si>
  <si>
    <t>สอ.ต.สนามไชย</t>
  </si>
  <si>
    <t>สอ.ต.บางพลี</t>
  </si>
  <si>
    <t>รพ.บางไทร</t>
  </si>
  <si>
    <t>สอ.ต.พระนอน</t>
  </si>
  <si>
    <t>สอ.ต.สามไถ</t>
  </si>
  <si>
    <t>สอ.ต.คลองสะแก</t>
  </si>
  <si>
    <t>สอ.ต.หนองปลิง</t>
  </si>
  <si>
    <t>สอ.ต.แม่ลา</t>
  </si>
  <si>
    <t>สอ.ต.บางพระครู</t>
  </si>
  <si>
    <t>สอ.ต.บางระกำ</t>
  </si>
  <si>
    <t>สอ.ต.ปากจั่น</t>
  </si>
  <si>
    <t>สอ.ต.บ้านชุ้ง</t>
  </si>
  <si>
    <t>สอ.ต.บ่อโพง</t>
  </si>
  <si>
    <t>สอ.ต.ท่าช้าง</t>
  </si>
  <si>
    <t>สอ.เฉลิมพระเกียรติ 60 พรรษา นวมินทราชินี</t>
  </si>
  <si>
    <t>สอ.ต.ท่าเจ้าสนุก</t>
  </si>
  <si>
    <t>สอ.ต.หนองขนาก</t>
  </si>
  <si>
    <t>สอ.ต.ปากท่า</t>
  </si>
  <si>
    <t>สอ.ต.โพธิ์เอน</t>
  </si>
  <si>
    <t>สอ.ต.วังแดง</t>
  </si>
  <si>
    <t>สอ.บ้านศาลาลอย</t>
  </si>
  <si>
    <t>สอ.ต.ศาลาลอย</t>
  </si>
  <si>
    <t>สอ.ต.บ้านร่อม</t>
  </si>
  <si>
    <t>สอ.บ้านดอนประดู่</t>
  </si>
  <si>
    <t>สอ.ต.ท่าหลวง</t>
  </si>
  <si>
    <t>สอ.ต.จำปา</t>
  </si>
  <si>
    <t>รพ.ท่าเรือ</t>
  </si>
  <si>
    <t>สอ.ต.บ้านรุน</t>
  </si>
  <si>
    <t>สอ.ต.บ้านป้อม</t>
  </si>
  <si>
    <t>สอ.ต.เกาะเรียน</t>
  </si>
  <si>
    <t>สอ.ต.คลองสระบัว</t>
  </si>
  <si>
    <t>สอ.ต.คลองสวนพลู</t>
  </si>
  <si>
    <t>สอ.ต.ลุมพลี</t>
  </si>
  <si>
    <t>สอ.ต.หันตรา</t>
  </si>
  <si>
    <t>สอ.ต.วัดตูม</t>
  </si>
  <si>
    <t>สอ.ต.คลองตะเคียน</t>
  </si>
  <si>
    <t>สอ.ต.สวนพริก</t>
  </si>
  <si>
    <t>สอ.บ้านเพนียด</t>
  </si>
  <si>
    <t>สอ.ต.สำเภาล่ม</t>
  </si>
  <si>
    <t>สอ.ต.ภูเขาทอง</t>
  </si>
  <si>
    <t>สอ.ต.ปากกราน</t>
  </si>
  <si>
    <t>สอ.ต.ไผ่ลิง</t>
  </si>
  <si>
    <t>สอ.วัดพระญาติการาม</t>
  </si>
  <si>
    <t>รพ.พระนครศรีอยุธยา</t>
  </si>
  <si>
    <t>รวมท่าเรือ</t>
  </si>
  <si>
    <t>รวมเสนา</t>
  </si>
  <si>
    <t>รวมพระนคร</t>
  </si>
  <si>
    <t>รวม นครหลวง</t>
  </si>
  <si>
    <t>รวมบางไทร</t>
  </si>
  <si>
    <t>รวมบางบาล</t>
  </si>
  <si>
    <t>รวมบางปะอิน</t>
  </si>
  <si>
    <t>รวมบางปะหัน</t>
  </si>
  <si>
    <t>รวมผักไห่</t>
  </si>
  <si>
    <t>รวมภาชี</t>
  </si>
  <si>
    <t>รวมลาดบัวหลวง</t>
  </si>
  <si>
    <t>รวมวังน้อย</t>
  </si>
  <si>
    <t>รวมบางซ้าย</t>
  </si>
  <si>
    <t>รวมอุทัย</t>
  </si>
  <si>
    <t>รวมมหาราช</t>
  </si>
  <si>
    <t>รพ.สมเด็จฯ</t>
  </si>
  <si>
    <t>โอนเข้า รพ.สต/รพ</t>
  </si>
  <si>
    <t>โอนเข้า ชมรมที่ รพ.สต.ควบคุมกำกับ</t>
  </si>
  <si>
    <t>เงินอื่นๆ</t>
  </si>
  <si>
    <t>งบค่าเสื่อม</t>
  </si>
  <si>
    <t>รวมแม่ข่ายสนับสนุน (Pถึง Y)</t>
  </si>
  <si>
    <t>ค่าใช้จ่ายฝึกอบรม</t>
  </si>
  <si>
    <t>ฉ.11</t>
  </si>
  <si>
    <t>ค่าตอบแทนปฏิบัติงานนอกเวลา (อยู่เวร)</t>
  </si>
  <si>
    <t>พตส</t>
  </si>
  <si>
    <t xml:space="preserve"> (AGถึง As)</t>
  </si>
  <si>
    <t>สอ.ต.โพธิ์เอน ม.4</t>
  </si>
  <si>
    <t>ข้อมูลรวมกับ รพ.บางปะอิน</t>
  </si>
  <si>
    <t>สอ.ต.บ้านแป้ง1</t>
  </si>
  <si>
    <t>สอ.ต.บ้านแป้ง2</t>
  </si>
  <si>
    <t>ว.ทันตกรรม 78,129.42  ว.วิทย์  124,505.81</t>
  </si>
  <si>
    <t>26,816,43</t>
  </si>
  <si>
    <t>24,060(งบทันตกรรม)</t>
  </si>
  <si>
    <t>ชมรมบริหารจัดการเอง</t>
  </si>
  <si>
    <t>ใช้งบจาก จังหวัด</t>
  </si>
  <si>
    <t>ค่าทุนฯ.พยาบาล30000</t>
  </si>
  <si>
    <t>--</t>
  </si>
  <si>
    <t>รวมบ้านแพรก</t>
  </si>
  <si>
    <t xml:space="preserve">สอ.พระยาบันลือ 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</si>
</sst>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\t&quot; &quot;#,##0_);\(\t&quot; &quot;#,##0\)"/>
    <numFmt numFmtId="202" formatCode="\t&quot; &quot;#,##0_);[Red]\(\t&quot; &quot;#,##0\)"/>
    <numFmt numFmtId="203" formatCode="\t&quot; &quot;#,##0.00_);\(\t&quot; &quot;#,##0.00\)"/>
    <numFmt numFmtId="204" formatCode="\t&quot; &quot;#,##0.00_);[Red]\(\t&quot; &quot;#,##0.00\)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_-* #,##0_-;\-* #,##0_-;_-* &quot;-&quot;??_-;_-@_-"/>
    <numFmt numFmtId="218" formatCode="_-* #,##0.0_-;\-* #,##0.0_-;_-* &quot;-&quot;??_-;_-@_-"/>
    <numFmt numFmtId="219" formatCode="0.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_-* #,##0.000_-;\-* #,##0.000_-;_-* &quot;-&quot;??_-;_-@_-"/>
    <numFmt numFmtId="225" formatCode="#,##0.00_ ;[Red]\-#,##0.00\ "/>
    <numFmt numFmtId="226" formatCode="#,##0_ ;[Red]\-#,##0\ "/>
    <numFmt numFmtId="227" formatCode="#,##0.0_ ;[Red]\-#,##0.0\ "/>
    <numFmt numFmtId="228" formatCode="_-* #,##0.00\ _D_M_-;\-* #,##0.00\ _D_M_-;_-* &quot;-&quot;??\ _D_M_-;_-@_-"/>
    <numFmt numFmtId="229" formatCode="_-* #,##0.00\ &quot;DM&quot;_-;\-* #,##0.00\ &quot;DM&quot;_-;_-* &quot;-&quot;??\ &quot;DM&quot;_-;_-@_-"/>
    <numFmt numFmtId="230" formatCode="mmm\-yyyy"/>
    <numFmt numFmtId="231" formatCode="0_ ;\-0\ 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14"/>
      <name val="Angsana New"/>
      <family val="1"/>
    </font>
    <font>
      <b/>
      <sz val="14"/>
      <color indexed="8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4"/>
      <color indexed="8"/>
      <name val="Angsana New"/>
      <family val="1"/>
    </font>
    <font>
      <b/>
      <sz val="14"/>
      <color indexed="10"/>
      <name val="Angsana New"/>
      <family val="1"/>
    </font>
    <font>
      <sz val="18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ngsana New"/>
      <family val="1"/>
    </font>
    <font>
      <sz val="11"/>
      <name val="Angsana New"/>
      <family val="1"/>
    </font>
    <font>
      <b/>
      <sz val="1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7"/>
      <name val="Angsana New"/>
      <family val="1"/>
    </font>
    <font>
      <b/>
      <sz val="16"/>
      <color indexed="8"/>
      <name val="TH SarabunIT๙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theme="1"/>
      <name val="Angsana New"/>
      <family val="1"/>
    </font>
    <font>
      <b/>
      <sz val="14"/>
      <color rgb="FF00B050"/>
      <name val="Angsana New"/>
      <family val="1"/>
    </font>
    <font>
      <b/>
      <sz val="16"/>
      <color theme="1"/>
      <name val="TH SarabunIT๙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vertical="center" wrapText="1"/>
    </xf>
    <xf numFmtId="3" fontId="14" fillId="34" borderId="13" xfId="0" applyNumberFormat="1" applyFont="1" applyFill="1" applyBorder="1" applyAlignment="1">
      <alignment horizontal="right" vertical="center" wrapText="1"/>
    </xf>
    <xf numFmtId="0" fontId="14" fillId="33" borderId="13" xfId="0" applyFont="1" applyFill="1" applyBorder="1" applyAlignment="1">
      <alignment vertical="center" wrapText="1"/>
    </xf>
    <xf numFmtId="3" fontId="14" fillId="33" borderId="13" xfId="0" applyNumberFormat="1" applyFont="1" applyFill="1" applyBorder="1" applyAlignment="1">
      <alignment horizontal="right" vertical="center" wrapText="1"/>
    </xf>
    <xf numFmtId="0" fontId="14" fillId="33" borderId="13" xfId="0" applyFont="1" applyFill="1" applyBorder="1" applyAlignment="1">
      <alignment horizontal="right" vertical="center" wrapText="1"/>
    </xf>
    <xf numFmtId="0" fontId="14" fillId="34" borderId="13" xfId="0" applyFont="1" applyFill="1" applyBorder="1" applyAlignment="1">
      <alignment horizontal="right" vertical="center" wrapText="1"/>
    </xf>
    <xf numFmtId="0" fontId="15" fillId="34" borderId="14" xfId="0" applyFont="1" applyFill="1" applyBorder="1" applyAlignment="1">
      <alignment horizontal="right" vertical="center" wrapText="1"/>
    </xf>
    <xf numFmtId="3" fontId="15" fillId="34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7" fillId="0" borderId="15" xfId="0" applyFont="1" applyFill="1" applyBorder="1" applyAlignment="1">
      <alignment horizontal="center"/>
    </xf>
    <xf numFmtId="4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34" borderId="0" xfId="0" applyFont="1" applyFill="1" applyAlignment="1">
      <alignment/>
    </xf>
    <xf numFmtId="3" fontId="9" fillId="35" borderId="15" xfId="0" applyNumberFormat="1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64" fillId="36" borderId="17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4" fillId="36" borderId="15" xfId="0" applyFont="1" applyFill="1" applyBorder="1" applyAlignment="1">
      <alignment horizontal="center" vertical="center"/>
    </xf>
    <xf numFmtId="0" fontId="64" fillId="36" borderId="17" xfId="0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17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64" fillId="0" borderId="15" xfId="0" applyFont="1" applyFill="1" applyBorder="1" applyAlignment="1">
      <alignment horizontal="center" vertical="center"/>
    </xf>
    <xf numFmtId="4" fontId="64" fillId="0" borderId="17" xfId="0" applyNumberFormat="1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4" fontId="64" fillId="0" borderId="18" xfId="0" applyNumberFormat="1" applyFont="1" applyFill="1" applyBorder="1" applyAlignment="1">
      <alignment horizontal="center"/>
    </xf>
    <xf numFmtId="0" fontId="64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4" fontId="64" fillId="0" borderId="19" xfId="0" applyNumberFormat="1" applyFont="1" applyBorder="1" applyAlignment="1">
      <alignment horizontal="center"/>
    </xf>
    <xf numFmtId="4" fontId="64" fillId="0" borderId="17" xfId="0" applyNumberFormat="1" applyFont="1" applyBorder="1" applyAlignment="1">
      <alignment horizontal="center" vertical="center"/>
    </xf>
    <xf numFmtId="4" fontId="64" fillId="0" borderId="18" xfId="0" applyNumberFormat="1" applyFont="1" applyBorder="1" applyAlignment="1">
      <alignment horizontal="center"/>
    </xf>
    <xf numFmtId="4" fontId="64" fillId="0" borderId="10" xfId="0" applyNumberFormat="1" applyFont="1" applyBorder="1" applyAlignment="1">
      <alignment horizontal="center" vertical="center"/>
    </xf>
    <xf numFmtId="0" fontId="64" fillId="0" borderId="17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/>
    </xf>
    <xf numFmtId="4" fontId="64" fillId="0" borderId="19" xfId="0" applyNumberFormat="1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64" fillId="36" borderId="19" xfId="0" applyNumberFormat="1" applyFont="1" applyFill="1" applyBorder="1" applyAlignment="1">
      <alignment horizontal="center"/>
    </xf>
    <xf numFmtId="4" fontId="64" fillId="36" borderId="10" xfId="0" applyNumberFormat="1" applyFont="1" applyFill="1" applyBorder="1" applyAlignment="1">
      <alignment horizontal="center"/>
    </xf>
    <xf numFmtId="4" fontId="64" fillId="36" borderId="17" xfId="48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top" wrapText="1"/>
    </xf>
    <xf numFmtId="4" fontId="64" fillId="36" borderId="10" xfId="0" applyNumberFormat="1" applyFont="1" applyFill="1" applyBorder="1" applyAlignment="1">
      <alignment horizontal="center" vertical="center"/>
    </xf>
    <xf numFmtId="4" fontId="64" fillId="36" borderId="18" xfId="0" applyNumberFormat="1" applyFont="1" applyFill="1" applyBorder="1" applyAlignment="1">
      <alignment horizontal="center"/>
    </xf>
    <xf numFmtId="4" fontId="64" fillId="0" borderId="10" xfId="0" applyNumberFormat="1" applyFont="1" applyBorder="1" applyAlignment="1">
      <alignment/>
    </xf>
    <xf numFmtId="4" fontId="64" fillId="0" borderId="18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4" fontId="65" fillId="0" borderId="10" xfId="0" applyNumberFormat="1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/>
    </xf>
    <xf numFmtId="4" fontId="64" fillId="0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65" fillId="36" borderId="10" xfId="0" applyNumberFormat="1" applyFont="1" applyFill="1" applyBorder="1" applyAlignment="1">
      <alignment horizontal="center"/>
    </xf>
    <xf numFmtId="4" fontId="64" fillId="36" borderId="10" xfId="0" applyNumberFormat="1" applyFont="1" applyFill="1" applyBorder="1" applyAlignment="1">
      <alignment/>
    </xf>
    <xf numFmtId="4" fontId="64" fillId="36" borderId="18" xfId="0" applyNumberFormat="1" applyFont="1" applyFill="1" applyBorder="1" applyAlignment="1">
      <alignment/>
    </xf>
    <xf numFmtId="3" fontId="64" fillId="0" borderId="15" xfId="0" applyNumberFormat="1" applyFont="1" applyBorder="1" applyAlignment="1">
      <alignment vertical="center" wrapText="1"/>
    </xf>
    <xf numFmtId="0" fontId="64" fillId="7" borderId="17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4" fillId="7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7" borderId="18" xfId="0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7" borderId="10" xfId="0" applyNumberFormat="1" applyFont="1" applyFill="1" applyBorder="1" applyAlignment="1">
      <alignment horizontal="center" vertical="top" wrapText="1"/>
    </xf>
    <xf numFmtId="4" fontId="64" fillId="7" borderId="18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vertical="center" wrapText="1"/>
    </xf>
    <xf numFmtId="4" fontId="64" fillId="19" borderId="19" xfId="0" applyNumberFormat="1" applyFont="1" applyFill="1" applyBorder="1" applyAlignment="1">
      <alignment horizontal="center"/>
    </xf>
    <xf numFmtId="0" fontId="64" fillId="19" borderId="19" xfId="0" applyFont="1" applyFill="1" applyBorder="1" applyAlignment="1">
      <alignment horizontal="center"/>
    </xf>
    <xf numFmtId="0" fontId="64" fillId="19" borderId="17" xfId="0" applyFont="1" applyFill="1" applyBorder="1" applyAlignment="1">
      <alignment/>
    </xf>
    <xf numFmtId="0" fontId="64" fillId="19" borderId="10" xfId="0" applyFont="1" applyFill="1" applyBorder="1" applyAlignment="1">
      <alignment/>
    </xf>
    <xf numFmtId="43" fontId="64" fillId="0" borderId="17" xfId="48" applyFont="1" applyBorder="1" applyAlignment="1">
      <alignment horizontal="center" vertical="center"/>
    </xf>
    <xf numFmtId="43" fontId="64" fillId="0" borderId="18" xfId="48" applyFont="1" applyBorder="1" applyAlignment="1">
      <alignment horizontal="center"/>
    </xf>
    <xf numFmtId="43" fontId="64" fillId="7" borderId="18" xfId="48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/>
    </xf>
    <xf numFmtId="3" fontId="64" fillId="0" borderId="19" xfId="0" applyNumberFormat="1" applyFont="1" applyFill="1" applyBorder="1" applyAlignment="1">
      <alignment horizontal="center"/>
    </xf>
    <xf numFmtId="3" fontId="64" fillId="0" borderId="10" xfId="0" applyNumberFormat="1" applyFont="1" applyFill="1" applyBorder="1" applyAlignment="1">
      <alignment horizontal="center"/>
    </xf>
    <xf numFmtId="2" fontId="64" fillId="0" borderId="17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4" fillId="0" borderId="18" xfId="0" applyFont="1" applyFill="1" applyBorder="1" applyAlignment="1">
      <alignment/>
    </xf>
    <xf numFmtId="3" fontId="64" fillId="0" borderId="1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/>
    </xf>
    <xf numFmtId="3" fontId="64" fillId="0" borderId="19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 horizontal="center"/>
    </xf>
    <xf numFmtId="3" fontId="64" fillId="0" borderId="10" xfId="0" applyNumberFormat="1" applyFont="1" applyBorder="1" applyAlignment="1">
      <alignment horizontal="center" vertical="center"/>
    </xf>
    <xf numFmtId="3" fontId="64" fillId="0" borderId="18" xfId="0" applyNumberFormat="1" applyFont="1" applyBorder="1" applyAlignment="1">
      <alignment horizontal="center"/>
    </xf>
    <xf numFmtId="3" fontId="65" fillId="0" borderId="10" xfId="0" applyNumberFormat="1" applyFont="1" applyBorder="1" applyAlignment="1">
      <alignment horizontal="center"/>
    </xf>
    <xf numFmtId="0" fontId="64" fillId="38" borderId="15" xfId="0" applyFont="1" applyFill="1" applyBorder="1" applyAlignment="1">
      <alignment horizontal="center" vertical="center"/>
    </xf>
    <xf numFmtId="0" fontId="64" fillId="38" borderId="19" xfId="0" applyFont="1" applyFill="1" applyBorder="1" applyAlignment="1">
      <alignment horizontal="center"/>
    </xf>
    <xf numFmtId="0" fontId="64" fillId="38" borderId="10" xfId="0" applyFont="1" applyFill="1" applyBorder="1" applyAlignment="1">
      <alignment horizontal="center"/>
    </xf>
    <xf numFmtId="0" fontId="64" fillId="38" borderId="17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top" wrapText="1"/>
    </xf>
    <xf numFmtId="0" fontId="65" fillId="38" borderId="10" xfId="0" applyFont="1" applyFill="1" applyBorder="1" applyAlignment="1">
      <alignment horizontal="center"/>
    </xf>
    <xf numFmtId="0" fontId="64" fillId="38" borderId="10" xfId="0" applyFont="1" applyFill="1" applyBorder="1" applyAlignment="1">
      <alignment/>
    </xf>
    <xf numFmtId="0" fontId="64" fillId="38" borderId="18" xfId="0" applyFont="1" applyFill="1" applyBorder="1" applyAlignment="1">
      <alignment/>
    </xf>
    <xf numFmtId="0" fontId="64" fillId="38" borderId="0" xfId="0" applyFont="1" applyFill="1" applyAlignment="1">
      <alignment/>
    </xf>
    <xf numFmtId="2" fontId="64" fillId="0" borderId="17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2" fontId="4" fillId="0" borderId="17" xfId="48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19" borderId="15" xfId="0" applyFont="1" applyFill="1" applyBorder="1" applyAlignment="1">
      <alignment horizontal="center"/>
    </xf>
    <xf numFmtId="43" fontId="64" fillId="0" borderId="19" xfId="48" applyFont="1" applyBorder="1" applyAlignment="1">
      <alignment horizontal="center"/>
    </xf>
    <xf numFmtId="43" fontId="64" fillId="0" borderId="10" xfId="48" applyFont="1" applyBorder="1" applyAlignment="1">
      <alignment horizontal="center"/>
    </xf>
    <xf numFmtId="43" fontId="64" fillId="0" borderId="15" xfId="48" applyFont="1" applyBorder="1" applyAlignment="1">
      <alignment horizontal="center" vertical="center"/>
    </xf>
    <xf numFmtId="43" fontId="65" fillId="0" borderId="10" xfId="48" applyFont="1" applyBorder="1" applyAlignment="1">
      <alignment horizontal="center"/>
    </xf>
    <xf numFmtId="43" fontId="64" fillId="0" borderId="10" xfId="48" applyFont="1" applyBorder="1" applyAlignment="1">
      <alignment/>
    </xf>
    <xf numFmtId="43" fontId="64" fillId="0" borderId="18" xfId="48" applyFont="1" applyBorder="1" applyAlignment="1">
      <alignment/>
    </xf>
    <xf numFmtId="43" fontId="64" fillId="38" borderId="18" xfId="48" applyFont="1" applyFill="1" applyBorder="1" applyAlignment="1">
      <alignment horizontal="center"/>
    </xf>
    <xf numFmtId="43" fontId="64" fillId="0" borderId="10" xfId="48" applyFont="1" applyFill="1" applyBorder="1" applyAlignment="1">
      <alignment horizontal="center" vertical="center"/>
    </xf>
    <xf numFmtId="43" fontId="4" fillId="7" borderId="10" xfId="48" applyFont="1" applyFill="1" applyBorder="1" applyAlignment="1">
      <alignment horizontal="center" vertical="top" wrapText="1"/>
    </xf>
    <xf numFmtId="43" fontId="2" fillId="0" borderId="10" xfId="48" applyFont="1" applyBorder="1" applyAlignment="1">
      <alignment horizontal="center"/>
    </xf>
    <xf numFmtId="43" fontId="64" fillId="0" borderId="17" xfId="38" applyFont="1" applyBorder="1" applyAlignment="1">
      <alignment horizontal="center" vertical="center"/>
    </xf>
    <xf numFmtId="43" fontId="64" fillId="36" borderId="18" xfId="48" applyFont="1" applyFill="1" applyBorder="1" applyAlignment="1">
      <alignment horizontal="center"/>
    </xf>
    <xf numFmtId="43" fontId="64" fillId="36" borderId="19" xfId="48" applyFont="1" applyFill="1" applyBorder="1" applyAlignment="1">
      <alignment horizontal="center"/>
    </xf>
    <xf numFmtId="0" fontId="64" fillId="36" borderId="10" xfId="57" applyFont="1" applyFill="1" applyBorder="1" applyAlignment="1">
      <alignment horizontal="center"/>
      <protection/>
    </xf>
    <xf numFmtId="0" fontId="64" fillId="36" borderId="19" xfId="57" applyFont="1" applyFill="1" applyBorder="1" applyAlignment="1">
      <alignment horizontal="center"/>
      <protection/>
    </xf>
    <xf numFmtId="43" fontId="65" fillId="36" borderId="10" xfId="48" applyFont="1" applyFill="1" applyBorder="1" applyAlignment="1">
      <alignment horizontal="center"/>
    </xf>
    <xf numFmtId="43" fontId="64" fillId="36" borderId="10" xfId="48" applyFont="1" applyFill="1" applyBorder="1" applyAlignment="1">
      <alignment horizontal="center"/>
    </xf>
    <xf numFmtId="43" fontId="64" fillId="36" borderId="10" xfId="48" applyFont="1" applyFill="1" applyBorder="1" applyAlignment="1">
      <alignment/>
    </xf>
    <xf numFmtId="43" fontId="64" fillId="36" borderId="18" xfId="48" applyFont="1" applyFill="1" applyBorder="1" applyAlignment="1">
      <alignment/>
    </xf>
    <xf numFmtId="43" fontId="65" fillId="38" borderId="18" xfId="48" applyFont="1" applyFill="1" applyBorder="1" applyAlignment="1">
      <alignment horizontal="center"/>
    </xf>
    <xf numFmtId="0" fontId="64" fillId="0" borderId="10" xfId="57" applyFont="1" applyBorder="1" applyAlignment="1">
      <alignment horizontal="center"/>
      <protection/>
    </xf>
    <xf numFmtId="0" fontId="64" fillId="0" borderId="19" xfId="57" applyFont="1" applyBorder="1" applyAlignment="1">
      <alignment horizontal="center"/>
      <protection/>
    </xf>
    <xf numFmtId="0" fontId="64" fillId="0" borderId="10" xfId="63" applyFont="1" applyBorder="1" applyAlignment="1">
      <alignment horizontal="center"/>
      <protection/>
    </xf>
    <xf numFmtId="0" fontId="64" fillId="0" borderId="19" xfId="63" applyFont="1" applyBorder="1" applyAlignment="1">
      <alignment horizontal="center"/>
      <protection/>
    </xf>
    <xf numFmtId="43" fontId="64" fillId="19" borderId="19" xfId="48" applyFont="1" applyFill="1" applyBorder="1" applyAlignment="1">
      <alignment horizontal="center"/>
    </xf>
    <xf numFmtId="0" fontId="64" fillId="39" borderId="15" xfId="0" applyFont="1" applyFill="1" applyBorder="1" applyAlignment="1">
      <alignment horizontal="center" vertical="center"/>
    </xf>
    <xf numFmtId="217" fontId="64" fillId="39" borderId="15" xfId="48" applyNumberFormat="1" applyFont="1" applyFill="1" applyBorder="1" applyAlignment="1">
      <alignment horizontal="center"/>
    </xf>
    <xf numFmtId="217" fontId="64" fillId="39" borderId="10" xfId="48" applyNumberFormat="1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43" fontId="64" fillId="39" borderId="17" xfId="48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/>
    </xf>
    <xf numFmtId="43" fontId="64" fillId="39" borderId="19" xfId="48" applyFont="1" applyFill="1" applyBorder="1" applyAlignment="1">
      <alignment horizontal="center"/>
    </xf>
    <xf numFmtId="0" fontId="64" fillId="39" borderId="10" xfId="0" applyFont="1" applyFill="1" applyBorder="1" applyAlignment="1">
      <alignment horizontal="center"/>
    </xf>
    <xf numFmtId="0" fontId="64" fillId="39" borderId="19" xfId="0" applyFont="1" applyFill="1" applyBorder="1" applyAlignment="1">
      <alignment horizontal="center"/>
    </xf>
    <xf numFmtId="43" fontId="64" fillId="39" borderId="18" xfId="48" applyFont="1" applyFill="1" applyBorder="1" applyAlignment="1">
      <alignment horizontal="center"/>
    </xf>
    <xf numFmtId="43" fontId="4" fillId="39" borderId="10" xfId="48" applyFont="1" applyFill="1" applyBorder="1" applyAlignment="1">
      <alignment horizontal="center" vertical="top" wrapText="1"/>
    </xf>
    <xf numFmtId="0" fontId="65" fillId="39" borderId="10" xfId="0" applyFont="1" applyFill="1" applyBorder="1" applyAlignment="1">
      <alignment horizontal="center"/>
    </xf>
    <xf numFmtId="0" fontId="64" fillId="39" borderId="10" xfId="0" applyFont="1" applyFill="1" applyBorder="1" applyAlignment="1">
      <alignment/>
    </xf>
    <xf numFmtId="0" fontId="64" fillId="39" borderId="18" xfId="0" applyFont="1" applyFill="1" applyBorder="1" applyAlignment="1">
      <alignment/>
    </xf>
    <xf numFmtId="0" fontId="64" fillId="39" borderId="17" xfId="0" applyFont="1" applyFill="1" applyBorder="1" applyAlignment="1">
      <alignment/>
    </xf>
    <xf numFmtId="0" fontId="64" fillId="39" borderId="0" xfId="0" applyFont="1" applyFill="1" applyAlignment="1">
      <alignment/>
    </xf>
    <xf numFmtId="43" fontId="66" fillId="0" borderId="19" xfId="48" applyFont="1" applyBorder="1" applyAlignment="1">
      <alignment horizontal="right"/>
    </xf>
    <xf numFmtId="43" fontId="66" fillId="0" borderId="10" xfId="48" applyFont="1" applyBorder="1" applyAlignment="1">
      <alignment horizontal="right"/>
    </xf>
    <xf numFmtId="4" fontId="66" fillId="0" borderId="17" xfId="0" applyNumberFormat="1" applyFont="1" applyBorder="1" applyAlignment="1">
      <alignment horizontal="right" vertical="center"/>
    </xf>
    <xf numFmtId="43" fontId="66" fillId="0" borderId="17" xfId="48" applyFont="1" applyBorder="1" applyAlignment="1">
      <alignment horizontal="right" vertical="center"/>
    </xf>
    <xf numFmtId="0" fontId="66" fillId="0" borderId="17" xfId="0" applyFont="1" applyBorder="1" applyAlignment="1">
      <alignment horizontal="center" vertical="center"/>
    </xf>
    <xf numFmtId="0" fontId="66" fillId="7" borderId="17" xfId="0" applyFont="1" applyFill="1" applyBorder="1" applyAlignment="1">
      <alignment horizontal="center" vertical="center"/>
    </xf>
    <xf numFmtId="43" fontId="66" fillId="0" borderId="10" xfId="0" applyNumberFormat="1" applyFont="1" applyBorder="1" applyAlignment="1">
      <alignment vertical="center"/>
    </xf>
    <xf numFmtId="43" fontId="66" fillId="0" borderId="10" xfId="0" applyNumberFormat="1" applyFont="1" applyBorder="1" applyAlignment="1">
      <alignment horizontal="right" vertical="center"/>
    </xf>
    <xf numFmtId="3" fontId="66" fillId="0" borderId="18" xfId="0" applyNumberFormat="1" applyFont="1" applyBorder="1" applyAlignment="1">
      <alignment horizontal="center"/>
    </xf>
    <xf numFmtId="4" fontId="66" fillId="0" borderId="19" xfId="0" applyNumberFormat="1" applyFont="1" applyBorder="1" applyAlignment="1">
      <alignment horizontal="right"/>
    </xf>
    <xf numFmtId="0" fontId="66" fillId="0" borderId="10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43" fontId="66" fillId="0" borderId="18" xfId="0" applyNumberFormat="1" applyFont="1" applyBorder="1" applyAlignment="1">
      <alignment horizontal="center"/>
    </xf>
    <xf numFmtId="43" fontId="2" fillId="7" borderId="10" xfId="48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 horizontal="right"/>
    </xf>
    <xf numFmtId="0" fontId="66" fillId="0" borderId="10" xfId="0" applyFont="1" applyBorder="1" applyAlignment="1">
      <alignment/>
    </xf>
    <xf numFmtId="4" fontId="66" fillId="0" borderId="18" xfId="0" applyNumberFormat="1" applyFont="1" applyBorder="1" applyAlignment="1">
      <alignment horizontal="right"/>
    </xf>
    <xf numFmtId="43" fontId="66" fillId="0" borderId="18" xfId="0" applyNumberFormat="1" applyFont="1" applyBorder="1" applyAlignment="1">
      <alignment horizontal="right"/>
    </xf>
    <xf numFmtId="3" fontId="66" fillId="36" borderId="18" xfId="0" applyNumberFormat="1" applyFont="1" applyFill="1" applyBorder="1" applyAlignment="1">
      <alignment/>
    </xf>
    <xf numFmtId="4" fontId="66" fillId="36" borderId="18" xfId="0" applyNumberFormat="1" applyFont="1" applyFill="1" applyBorder="1" applyAlignment="1">
      <alignment horizontal="right"/>
    </xf>
    <xf numFmtId="43" fontId="66" fillId="36" borderId="18" xfId="48" applyNumberFormat="1" applyFont="1" applyFill="1" applyBorder="1" applyAlignment="1">
      <alignment/>
    </xf>
    <xf numFmtId="0" fontId="66" fillId="36" borderId="18" xfId="0" applyFont="1" applyFill="1" applyBorder="1" applyAlignment="1">
      <alignment horizontal="center"/>
    </xf>
    <xf numFmtId="0" fontId="66" fillId="7" borderId="18" xfId="0" applyFont="1" applyFill="1" applyBorder="1" applyAlignment="1">
      <alignment horizontal="right"/>
    </xf>
    <xf numFmtId="4" fontId="66" fillId="0" borderId="10" xfId="0" applyNumberFormat="1" applyFont="1" applyBorder="1" applyAlignment="1">
      <alignment vertical="center"/>
    </xf>
    <xf numFmtId="4" fontId="66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/>
    </xf>
    <xf numFmtId="43" fontId="66" fillId="36" borderId="18" xfId="48" applyFont="1" applyFill="1" applyBorder="1" applyAlignment="1">
      <alignment horizontal="right"/>
    </xf>
    <xf numFmtId="0" fontId="66" fillId="36" borderId="18" xfId="48" applyNumberFormat="1" applyFont="1" applyFill="1" applyBorder="1" applyAlignment="1">
      <alignment/>
    </xf>
    <xf numFmtId="43" fontId="66" fillId="36" borderId="18" xfId="48" applyFont="1" applyFill="1" applyBorder="1" applyAlignment="1">
      <alignment horizontal="center"/>
    </xf>
    <xf numFmtId="0" fontId="66" fillId="0" borderId="18" xfId="0" applyFont="1" applyBorder="1" applyAlignment="1">
      <alignment horizontal="right"/>
    </xf>
    <xf numFmtId="43" fontId="66" fillId="0" borderId="17" xfId="0" applyNumberFormat="1" applyFont="1" applyBorder="1" applyAlignment="1">
      <alignment horizontal="right" vertical="center"/>
    </xf>
    <xf numFmtId="217" fontId="66" fillId="36" borderId="18" xfId="48" applyNumberFormat="1" applyFont="1" applyFill="1" applyBorder="1" applyAlignment="1">
      <alignment/>
    </xf>
    <xf numFmtId="43" fontId="66" fillId="36" borderId="18" xfId="0" applyNumberFormat="1" applyFont="1" applyFill="1" applyBorder="1" applyAlignment="1">
      <alignment horizontal="right"/>
    </xf>
    <xf numFmtId="2" fontId="66" fillId="0" borderId="18" xfId="0" applyNumberFormat="1" applyFont="1" applyBorder="1" applyAlignment="1">
      <alignment horizontal="right"/>
    </xf>
    <xf numFmtId="43" fontId="66" fillId="0" borderId="10" xfId="0" applyNumberFormat="1" applyFont="1" applyBorder="1" applyAlignment="1">
      <alignment/>
    </xf>
    <xf numFmtId="217" fontId="66" fillId="36" borderId="18" xfId="48" applyNumberFormat="1" applyFont="1" applyFill="1" applyBorder="1" applyAlignment="1">
      <alignment horizontal="right"/>
    </xf>
    <xf numFmtId="43" fontId="66" fillId="36" borderId="18" xfId="48" applyNumberFormat="1" applyFont="1" applyFill="1" applyBorder="1" applyAlignment="1">
      <alignment horizontal="right"/>
    </xf>
    <xf numFmtId="43" fontId="66" fillId="0" borderId="10" xfId="48" applyFont="1" applyBorder="1" applyAlignment="1">
      <alignment vertical="center"/>
    </xf>
    <xf numFmtId="4" fontId="2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67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36" borderId="15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/>
    </xf>
    <xf numFmtId="0" fontId="64" fillId="36" borderId="10" xfId="0" applyFont="1" applyFill="1" applyBorder="1" applyAlignment="1">
      <alignment horizontal="center" vertical="center"/>
    </xf>
    <xf numFmtId="0" fontId="64" fillId="36" borderId="18" xfId="0" applyFont="1" applyFill="1" applyBorder="1" applyAlignment="1">
      <alignment horizontal="center"/>
    </xf>
    <xf numFmtId="0" fontId="64" fillId="36" borderId="1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top" wrapText="1"/>
    </xf>
    <xf numFmtId="0" fontId="65" fillId="36" borderId="10" xfId="0" applyFont="1" applyFill="1" applyBorder="1" applyAlignment="1">
      <alignment horizontal="center"/>
    </xf>
    <xf numFmtId="0" fontId="64" fillId="36" borderId="18" xfId="0" applyFont="1" applyFill="1" applyBorder="1" applyAlignment="1">
      <alignment/>
    </xf>
    <xf numFmtId="0" fontId="64" fillId="36" borderId="0" xfId="0" applyFont="1" applyFill="1" applyAlignment="1">
      <alignment/>
    </xf>
    <xf numFmtId="3" fontId="64" fillId="0" borderId="15" xfId="0" applyNumberFormat="1" applyFont="1" applyBorder="1" applyAlignment="1">
      <alignment horizontal="center"/>
    </xf>
    <xf numFmtId="0" fontId="64" fillId="0" borderId="15" xfId="48" applyNumberFormat="1" applyFont="1" applyBorder="1" applyAlignment="1">
      <alignment horizontal="center" vertical="center"/>
    </xf>
    <xf numFmtId="0" fontId="64" fillId="0" borderId="15" xfId="48" applyNumberFormat="1" applyFont="1" applyBorder="1" applyAlignment="1">
      <alignment horizontal="center"/>
    </xf>
    <xf numFmtId="0" fontId="64" fillId="0" borderId="10" xfId="48" applyNumberFormat="1" applyFont="1" applyBorder="1" applyAlignment="1">
      <alignment horizontal="center"/>
    </xf>
    <xf numFmtId="0" fontId="64" fillId="0" borderId="17" xfId="48" applyNumberFormat="1" applyFont="1" applyBorder="1" applyAlignment="1">
      <alignment horizontal="center" vertical="center"/>
    </xf>
    <xf numFmtId="0" fontId="64" fillId="7" borderId="17" xfId="48" applyNumberFormat="1" applyFont="1" applyFill="1" applyBorder="1" applyAlignment="1">
      <alignment horizontal="center" vertical="center"/>
    </xf>
    <xf numFmtId="0" fontId="64" fillId="0" borderId="10" xfId="48" applyNumberFormat="1" applyFont="1" applyBorder="1" applyAlignment="1">
      <alignment horizontal="center" vertical="center"/>
    </xf>
    <xf numFmtId="0" fontId="64" fillId="0" borderId="18" xfId="48" applyNumberFormat="1" applyFont="1" applyBorder="1" applyAlignment="1">
      <alignment horizontal="center"/>
    </xf>
    <xf numFmtId="0" fontId="64" fillId="0" borderId="19" xfId="48" applyNumberFormat="1" applyFont="1" applyBorder="1" applyAlignment="1">
      <alignment horizontal="center"/>
    </xf>
    <xf numFmtId="0" fontId="4" fillId="7" borderId="10" xfId="48" applyNumberFormat="1" applyFont="1" applyFill="1" applyBorder="1" applyAlignment="1">
      <alignment horizontal="center" vertical="top" wrapText="1"/>
    </xf>
    <xf numFmtId="0" fontId="65" fillId="0" borderId="10" xfId="48" applyNumberFormat="1" applyFont="1" applyBorder="1" applyAlignment="1">
      <alignment horizontal="center"/>
    </xf>
    <xf numFmtId="0" fontId="64" fillId="0" borderId="10" xfId="48" applyNumberFormat="1" applyFont="1" applyBorder="1" applyAlignment="1">
      <alignment/>
    </xf>
    <xf numFmtId="0" fontId="64" fillId="0" borderId="18" xfId="48" applyNumberFormat="1" applyFont="1" applyBorder="1" applyAlignment="1">
      <alignment/>
    </xf>
    <xf numFmtId="0" fontId="64" fillId="7" borderId="18" xfId="48" applyNumberFormat="1" applyFont="1" applyFill="1" applyBorder="1" applyAlignment="1">
      <alignment horizontal="center"/>
    </xf>
    <xf numFmtId="0" fontId="64" fillId="0" borderId="17" xfId="48" applyNumberFormat="1" applyFont="1" applyBorder="1" applyAlignment="1">
      <alignment/>
    </xf>
    <xf numFmtId="0" fontId="64" fillId="0" borderId="0" xfId="48" applyNumberFormat="1" applyFont="1" applyAlignment="1">
      <alignment/>
    </xf>
    <xf numFmtId="0" fontId="64" fillId="0" borderId="18" xfId="0" applyFont="1" applyBorder="1" applyAlignment="1" quotePrefix="1">
      <alignment horizontal="center"/>
    </xf>
    <xf numFmtId="43" fontId="64" fillId="0" borderId="15" xfId="33" applyFont="1" applyBorder="1" applyAlignment="1">
      <alignment horizontal="center" vertical="center"/>
    </xf>
    <xf numFmtId="43" fontId="64" fillId="19" borderId="19" xfId="33" applyFont="1" applyFill="1" applyBorder="1" applyAlignment="1">
      <alignment horizontal="center"/>
    </xf>
    <xf numFmtId="43" fontId="64" fillId="7" borderId="18" xfId="33" applyFont="1" applyFill="1" applyBorder="1" applyAlignment="1">
      <alignment horizontal="center"/>
    </xf>
    <xf numFmtId="43" fontId="64" fillId="19" borderId="17" xfId="33" applyFont="1" applyFill="1" applyBorder="1" applyAlignment="1">
      <alignment/>
    </xf>
    <xf numFmtId="43" fontId="64" fillId="19" borderId="10" xfId="33" applyFont="1" applyFill="1" applyBorder="1" applyAlignment="1">
      <alignment/>
    </xf>
    <xf numFmtId="43" fontId="64" fillId="0" borderId="0" xfId="33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55" applyFont="1">
      <alignment/>
      <protection/>
    </xf>
    <xf numFmtId="0" fontId="2" fillId="0" borderId="0" xfId="57" applyFont="1">
      <alignment/>
      <protection/>
    </xf>
    <xf numFmtId="3" fontId="64" fillId="36" borderId="15" xfId="0" applyNumberFormat="1" applyFont="1" applyFill="1" applyBorder="1" applyAlignment="1">
      <alignment horizontal="right"/>
    </xf>
    <xf numFmtId="4" fontId="64" fillId="36" borderId="15" xfId="0" applyNumberFormat="1" applyFont="1" applyFill="1" applyBorder="1" applyAlignment="1">
      <alignment horizontal="right" vertical="center"/>
    </xf>
    <xf numFmtId="3" fontId="64" fillId="36" borderId="15" xfId="0" applyNumberFormat="1" applyFont="1" applyFill="1" applyBorder="1" applyAlignment="1">
      <alignment horizontal="right" vertical="center"/>
    </xf>
    <xf numFmtId="0" fontId="64" fillId="36" borderId="15" xfId="0" applyFont="1" applyFill="1" applyBorder="1" applyAlignment="1">
      <alignment horizontal="right" vertical="center"/>
    </xf>
    <xf numFmtId="4" fontId="64" fillId="36" borderId="15" xfId="48" applyNumberFormat="1" applyFont="1" applyFill="1" applyBorder="1" applyAlignment="1">
      <alignment horizontal="right" vertical="center"/>
    </xf>
    <xf numFmtId="4" fontId="64" fillId="36" borderId="15" xfId="0" applyNumberFormat="1" applyFont="1" applyFill="1" applyBorder="1" applyAlignment="1">
      <alignment horizontal="right"/>
    </xf>
    <xf numFmtId="4" fontId="4" fillId="36" borderId="15" xfId="0" applyNumberFormat="1" applyFont="1" applyFill="1" applyBorder="1" applyAlignment="1">
      <alignment horizontal="right" vertical="top" wrapText="1"/>
    </xf>
    <xf numFmtId="4" fontId="65" fillId="36" borderId="15" xfId="0" applyNumberFormat="1" applyFont="1" applyFill="1" applyBorder="1" applyAlignment="1">
      <alignment horizontal="right"/>
    </xf>
    <xf numFmtId="3" fontId="64" fillId="36" borderId="15" xfId="48" applyNumberFormat="1" applyFont="1" applyFill="1" applyBorder="1" applyAlignment="1">
      <alignment horizontal="right"/>
    </xf>
    <xf numFmtId="43" fontId="64" fillId="36" borderId="15" xfId="48" applyFont="1" applyFill="1" applyBorder="1" applyAlignment="1">
      <alignment horizontal="right" vertical="center"/>
    </xf>
    <xf numFmtId="4" fontId="64" fillId="36" borderId="15" xfId="48" applyNumberFormat="1" applyFont="1" applyFill="1" applyBorder="1" applyAlignment="1">
      <alignment horizontal="right"/>
    </xf>
    <xf numFmtId="4" fontId="4" fillId="36" borderId="15" xfId="48" applyNumberFormat="1" applyFont="1" applyFill="1" applyBorder="1" applyAlignment="1">
      <alignment horizontal="right" vertical="top" wrapText="1"/>
    </xf>
    <xf numFmtId="43" fontId="64" fillId="36" borderId="15" xfId="48" applyFont="1" applyFill="1" applyBorder="1" applyAlignment="1">
      <alignment horizontal="right"/>
    </xf>
    <xf numFmtId="4" fontId="4" fillId="36" borderId="15" xfId="48" applyNumberFormat="1" applyFont="1" applyFill="1" applyBorder="1" applyAlignment="1">
      <alignment horizontal="right"/>
    </xf>
    <xf numFmtId="4" fontId="65" fillId="36" borderId="15" xfId="48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5" fontId="3" fillId="0" borderId="2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55" applyFont="1">
      <alignment/>
      <protection/>
    </xf>
    <xf numFmtId="0" fontId="5" fillId="0" borderId="15" xfId="55" applyFont="1" applyBorder="1">
      <alignment/>
      <protection/>
    </xf>
    <xf numFmtId="0" fontId="3" fillId="0" borderId="24" xfId="0" applyFont="1" applyBorder="1" applyAlignment="1">
      <alignment/>
    </xf>
    <xf numFmtId="0" fontId="5" fillId="40" borderId="15" xfId="55" applyFont="1" applyFill="1" applyBorder="1">
      <alignment/>
      <protection/>
    </xf>
    <xf numFmtId="0" fontId="3" fillId="40" borderId="15" xfId="0" applyFont="1" applyFill="1" applyBorder="1" applyAlignment="1">
      <alignment horizontal="center"/>
    </xf>
    <xf numFmtId="0" fontId="23" fillId="0" borderId="0" xfId="55" applyFont="1">
      <alignment/>
      <protection/>
    </xf>
    <xf numFmtId="0" fontId="23" fillId="0" borderId="15" xfId="55" applyFont="1" applyBorder="1">
      <alignment/>
      <protection/>
    </xf>
    <xf numFmtId="4" fontId="3" fillId="33" borderId="18" xfId="0" applyNumberFormat="1" applyFont="1" applyFill="1" applyBorder="1" applyAlignment="1">
      <alignment horizontal="center"/>
    </xf>
    <xf numFmtId="0" fontId="5" fillId="0" borderId="0" xfId="57" applyFont="1">
      <alignment/>
      <protection/>
    </xf>
    <xf numFmtId="0" fontId="5" fillId="0" borderId="15" xfId="57" applyFont="1" applyBorder="1">
      <alignment/>
      <protection/>
    </xf>
    <xf numFmtId="0" fontId="5" fillId="0" borderId="0" xfId="57" applyFont="1" applyFill="1">
      <alignment/>
      <protection/>
    </xf>
    <xf numFmtId="0" fontId="5" fillId="0" borderId="15" xfId="57" applyFont="1" applyFill="1" applyBorder="1">
      <alignment/>
      <protection/>
    </xf>
    <xf numFmtId="0" fontId="5" fillId="36" borderId="0" xfId="57" applyFont="1" applyFill="1">
      <alignment/>
      <protection/>
    </xf>
    <xf numFmtId="0" fontId="5" fillId="36" borderId="15" xfId="57" applyFont="1" applyFill="1" applyBorder="1">
      <alignment/>
      <protection/>
    </xf>
    <xf numFmtId="0" fontId="3" fillId="36" borderId="0" xfId="0" applyFont="1" applyFill="1" applyAlignment="1">
      <alignment/>
    </xf>
    <xf numFmtId="3" fontId="3" fillId="40" borderId="19" xfId="0" applyNumberFormat="1" applyFont="1" applyFill="1" applyBorder="1" applyAlignment="1">
      <alignment horizontal="center"/>
    </xf>
    <xf numFmtId="4" fontId="3" fillId="40" borderId="19" xfId="0" applyNumberFormat="1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17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6" fillId="0" borderId="0" xfId="57" applyFont="1">
      <alignment/>
      <protection/>
    </xf>
    <xf numFmtId="0" fontId="6" fillId="0" borderId="15" xfId="57" applyFont="1" applyBorder="1">
      <alignment/>
      <protection/>
    </xf>
    <xf numFmtId="4" fontId="5" fillId="0" borderId="15" xfId="0" applyNumberFormat="1" applyFont="1" applyBorder="1" applyAlignment="1">
      <alignment horizontal="right"/>
    </xf>
    <xf numFmtId="0" fontId="5" fillId="19" borderId="15" xfId="57" applyFont="1" applyFill="1" applyBorder="1">
      <alignment/>
      <protection/>
    </xf>
    <xf numFmtId="0" fontId="6" fillId="39" borderId="15" xfId="57" applyFont="1" applyFill="1" applyBorder="1">
      <alignment/>
      <protection/>
    </xf>
    <xf numFmtId="0" fontId="5" fillId="0" borderId="15" xfId="57" applyFont="1" applyBorder="1">
      <alignment/>
      <protection/>
    </xf>
    <xf numFmtId="0" fontId="5" fillId="0" borderId="15" xfId="48" applyNumberFormat="1" applyFont="1" applyBorder="1" applyAlignment="1">
      <alignment/>
    </xf>
    <xf numFmtId="43" fontId="5" fillId="19" borderId="15" xfId="33" applyFont="1" applyFill="1" applyBorder="1" applyAlignment="1">
      <alignment/>
    </xf>
    <xf numFmtId="0" fontId="6" fillId="0" borderId="0" xfId="55" applyFont="1">
      <alignment/>
      <protection/>
    </xf>
    <xf numFmtId="0" fontId="5" fillId="40" borderId="0" xfId="55" applyFont="1" applyFill="1">
      <alignment/>
      <protection/>
    </xf>
    <xf numFmtId="0" fontId="5" fillId="38" borderId="0" xfId="57" applyFont="1" applyFill="1">
      <alignment/>
      <protection/>
    </xf>
    <xf numFmtId="43" fontId="3" fillId="0" borderId="15" xfId="33" applyFont="1" applyBorder="1" applyAlignment="1">
      <alignment horizontal="center" vertical="center"/>
    </xf>
    <xf numFmtId="43" fontId="3" fillId="40" borderId="19" xfId="33" applyFont="1" applyFill="1" applyBorder="1" applyAlignment="1">
      <alignment horizontal="center"/>
    </xf>
    <xf numFmtId="43" fontId="3" fillId="33" borderId="18" xfId="33" applyFont="1" applyFill="1" applyBorder="1" applyAlignment="1">
      <alignment horizontal="center"/>
    </xf>
    <xf numFmtId="43" fontId="3" fillId="40" borderId="17" xfId="33" applyFont="1" applyFill="1" applyBorder="1" applyAlignment="1">
      <alignment/>
    </xf>
    <xf numFmtId="43" fontId="3" fillId="40" borderId="10" xfId="33" applyFont="1" applyFill="1" applyBorder="1" applyAlignment="1">
      <alignment/>
    </xf>
    <xf numFmtId="43" fontId="3" fillId="0" borderId="0" xfId="33" applyFont="1" applyAlignment="1">
      <alignment/>
    </xf>
    <xf numFmtId="0" fontId="6" fillId="0" borderId="0" xfId="57" applyFont="1">
      <alignment/>
      <protection/>
    </xf>
    <xf numFmtId="43" fontId="5" fillId="40" borderId="0" xfId="33" applyFont="1" applyFill="1" applyAlignment="1">
      <alignment/>
    </xf>
    <xf numFmtId="0" fontId="64" fillId="0" borderId="15" xfId="0" applyFont="1" applyBorder="1" applyAlignment="1">
      <alignment horizontal="right" vertical="center"/>
    </xf>
    <xf numFmtId="0" fontId="5" fillId="0" borderId="0" xfId="57" applyFont="1" applyAlignment="1">
      <alignment horizontal="right"/>
      <protection/>
    </xf>
    <xf numFmtId="0" fontId="64" fillId="0" borderId="19" xfId="0" applyFont="1" applyBorder="1" applyAlignment="1">
      <alignment horizontal="right"/>
    </xf>
    <xf numFmtId="0" fontId="64" fillId="0" borderId="10" xfId="0" applyFont="1" applyBorder="1" applyAlignment="1">
      <alignment horizontal="right"/>
    </xf>
    <xf numFmtId="43" fontId="64" fillId="0" borderId="17" xfId="48" applyFont="1" applyBorder="1" applyAlignment="1">
      <alignment horizontal="right" vertical="center"/>
    </xf>
    <xf numFmtId="0" fontId="64" fillId="0" borderId="17" xfId="0" applyFont="1" applyBorder="1" applyAlignment="1">
      <alignment horizontal="right" vertical="center"/>
    </xf>
    <xf numFmtId="0" fontId="64" fillId="7" borderId="17" xfId="0" applyFont="1" applyFill="1" applyBorder="1" applyAlignment="1">
      <alignment horizontal="right" vertical="center"/>
    </xf>
    <xf numFmtId="231" fontId="64" fillId="0" borderId="10" xfId="48" applyNumberFormat="1" applyFont="1" applyBorder="1" applyAlignment="1">
      <alignment horizontal="right" vertical="center"/>
    </xf>
    <xf numFmtId="231" fontId="64" fillId="0" borderId="18" xfId="48" applyNumberFormat="1" applyFont="1" applyBorder="1" applyAlignment="1">
      <alignment horizontal="right"/>
    </xf>
    <xf numFmtId="43" fontId="64" fillId="0" borderId="19" xfId="48" applyFont="1" applyBorder="1" applyAlignment="1">
      <alignment horizontal="right"/>
    </xf>
    <xf numFmtId="43" fontId="64" fillId="0" borderId="10" xfId="48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0" fontId="4" fillId="7" borderId="10" xfId="0" applyFont="1" applyFill="1" applyBorder="1" applyAlignment="1">
      <alignment horizontal="right" vertical="top" wrapText="1"/>
    </xf>
    <xf numFmtId="231" fontId="4" fillId="0" borderId="10" xfId="48" applyNumberFormat="1" applyFont="1" applyBorder="1" applyAlignment="1">
      <alignment horizontal="right"/>
    </xf>
    <xf numFmtId="0" fontId="65" fillId="0" borderId="10" xfId="0" applyFont="1" applyBorder="1" applyAlignment="1">
      <alignment horizontal="right"/>
    </xf>
    <xf numFmtId="231" fontId="64" fillId="7" borderId="18" xfId="48" applyNumberFormat="1" applyFont="1" applyFill="1" applyBorder="1" applyAlignment="1">
      <alignment horizontal="right"/>
    </xf>
    <xf numFmtId="0" fontId="64" fillId="0" borderId="17" xfId="0" applyFont="1" applyBorder="1" applyAlignment="1">
      <alignment horizontal="right"/>
    </xf>
    <xf numFmtId="0" fontId="64" fillId="0" borderId="0" xfId="0" applyFont="1" applyAlignment="1">
      <alignment horizontal="right"/>
    </xf>
    <xf numFmtId="0" fontId="6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64" fillId="7" borderId="18" xfId="0" applyFont="1" applyFill="1" applyBorder="1" applyAlignment="1">
      <alignment horizontal="right"/>
    </xf>
    <xf numFmtId="0" fontId="68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217" fontId="64" fillId="0" borderId="19" xfId="38" applyNumberFormat="1" applyFont="1" applyFill="1" applyBorder="1" applyAlignment="1">
      <alignment horizontal="center"/>
    </xf>
    <xf numFmtId="217" fontId="64" fillId="0" borderId="10" xfId="38" applyNumberFormat="1" applyFont="1" applyFill="1" applyBorder="1" applyAlignment="1">
      <alignment horizontal="center"/>
    </xf>
    <xf numFmtId="43" fontId="4" fillId="0" borderId="18" xfId="38" applyFont="1" applyFill="1" applyBorder="1" applyAlignment="1">
      <alignment horizontal="center"/>
    </xf>
    <xf numFmtId="43" fontId="4" fillId="0" borderId="19" xfId="38" applyFont="1" applyFill="1" applyBorder="1" applyAlignment="1">
      <alignment horizontal="center"/>
    </xf>
    <xf numFmtId="43" fontId="64" fillId="0" borderId="10" xfId="38" applyFont="1" applyFill="1" applyBorder="1" applyAlignment="1">
      <alignment horizontal="center"/>
    </xf>
    <xf numFmtId="9" fontId="64" fillId="38" borderId="19" xfId="66" applyFont="1" applyFill="1" applyBorder="1" applyAlignment="1">
      <alignment horizontal="center"/>
    </xf>
    <xf numFmtId="9" fontId="64" fillId="38" borderId="10" xfId="66" applyFont="1" applyFill="1" applyBorder="1" applyAlignment="1">
      <alignment horizontal="center"/>
    </xf>
    <xf numFmtId="9" fontId="64" fillId="38" borderId="18" xfId="66" applyFont="1" applyFill="1" applyBorder="1" applyAlignment="1">
      <alignment horizontal="center"/>
    </xf>
    <xf numFmtId="43" fontId="64" fillId="0" borderId="18" xfId="38" applyFont="1" applyBorder="1" applyAlignment="1">
      <alignment horizontal="center"/>
    </xf>
    <xf numFmtId="43" fontId="4" fillId="7" borderId="10" xfId="38" applyFont="1" applyFill="1" applyBorder="1" applyAlignment="1">
      <alignment horizontal="center" vertical="top" wrapText="1"/>
    </xf>
    <xf numFmtId="43" fontId="64" fillId="38" borderId="18" xfId="38" applyFont="1" applyFill="1" applyBorder="1" applyAlignment="1">
      <alignment horizontal="center"/>
    </xf>
    <xf numFmtId="43" fontId="4" fillId="38" borderId="18" xfId="38" applyFont="1" applyFill="1" applyBorder="1" applyAlignment="1">
      <alignment horizontal="center"/>
    </xf>
    <xf numFmtId="43" fontId="64" fillId="7" borderId="18" xfId="38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44" fillId="0" borderId="0" xfId="57" applyFont="1">
      <alignment/>
      <protection/>
    </xf>
    <xf numFmtId="43" fontId="64" fillId="0" borderId="19" xfId="38" applyFont="1" applyBorder="1" applyAlignment="1">
      <alignment horizontal="center"/>
    </xf>
    <xf numFmtId="43" fontId="64" fillId="0" borderId="10" xfId="38" applyFont="1" applyBorder="1" applyAlignment="1">
      <alignment horizontal="center"/>
    </xf>
  </cellXfs>
  <cellStyles count="19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3" xfId="35"/>
    <cellStyle name="Comma 2" xfId="36"/>
    <cellStyle name="Comma 2 2" xfId="37"/>
    <cellStyle name="Comma 2 2 2" xfId="38"/>
    <cellStyle name="Comma 2 3" xfId="39"/>
    <cellStyle name="Comma 3" xfId="40"/>
    <cellStyle name="Comma 3 2" xfId="41"/>
    <cellStyle name="Comma 3 2 2" xfId="42"/>
    <cellStyle name="Comma 3 3" xfId="43"/>
    <cellStyle name="Comma 4" xfId="44"/>
    <cellStyle name="Comma 5" xfId="45"/>
    <cellStyle name="Comma 6" xfId="46"/>
    <cellStyle name="Comma 6 2" xfId="47"/>
    <cellStyle name="Comma 7" xfId="48"/>
    <cellStyle name="Currency" xfId="49"/>
    <cellStyle name="Currency [0]" xfId="50"/>
    <cellStyle name="Currency 2" xfId="51"/>
    <cellStyle name="Followed Hyperlink" xfId="52"/>
    <cellStyle name="Hyperlink" xfId="53"/>
    <cellStyle name="Hyperlink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3" xfId="62"/>
    <cellStyle name="Normal 4" xfId="63"/>
    <cellStyle name="Normal 5" xfId="64"/>
    <cellStyle name="Normal 6" xfId="65"/>
    <cellStyle name="Percent" xfId="66"/>
    <cellStyle name="การคำนวณ" xfId="67"/>
    <cellStyle name="ข้อความเตือน" xfId="68"/>
    <cellStyle name="ข้อความอธิบาย" xfId="69"/>
    <cellStyle name="เครื่องหมายจุลภาค 10" xfId="70"/>
    <cellStyle name="เครื่องหมายจุลภาค 10 2" xfId="71"/>
    <cellStyle name="เครื่องหมายจุลภาค 10 2 2" xfId="72"/>
    <cellStyle name="เครื่องหมายจุลภาค 10 2 3" xfId="73"/>
    <cellStyle name="เครื่องหมายจุลภาค 10 2 4" xfId="74"/>
    <cellStyle name="เครื่องหมายจุลภาค 10 2 5" xfId="75"/>
    <cellStyle name="เครื่องหมายจุลภาค 10 3" xfId="76"/>
    <cellStyle name="เครื่องหมายจุลภาค 10 4" xfId="77"/>
    <cellStyle name="เครื่องหมายจุลภาค 10 5" xfId="78"/>
    <cellStyle name="เครื่องหมายจุลภาค 11" xfId="79"/>
    <cellStyle name="เครื่องหมายจุลภาค 12" xfId="80"/>
    <cellStyle name="เครื่องหมายจุลภาค 12 2" xfId="81"/>
    <cellStyle name="เครื่องหมายจุลภาค 12 3" xfId="82"/>
    <cellStyle name="เครื่องหมายจุลภาค 16" xfId="83"/>
    <cellStyle name="เครื่องหมายจุลภาค 2" xfId="84"/>
    <cellStyle name="เครื่องหมายจุลภาค 2 10" xfId="85"/>
    <cellStyle name="เครื่องหมายจุลภาค 2 11" xfId="86"/>
    <cellStyle name="เครื่องหมายจุลภาค 2 12" xfId="87"/>
    <cellStyle name="เครื่องหมายจุลภาค 2 13" xfId="88"/>
    <cellStyle name="เครื่องหมายจุลภาค 2 14" xfId="89"/>
    <cellStyle name="เครื่องหมายจุลภาค 2 2" xfId="90"/>
    <cellStyle name="เครื่องหมายจุลภาค 2 2 2" xfId="91"/>
    <cellStyle name="เครื่องหมายจุลภาค 2 3" xfId="92"/>
    <cellStyle name="เครื่องหมายจุลภาค 2 3 2" xfId="93"/>
    <cellStyle name="เครื่องหมายจุลภาค 2 3 3" xfId="94"/>
    <cellStyle name="เครื่องหมายจุลภาค 2 3 4" xfId="95"/>
    <cellStyle name="เครื่องหมายจุลภาค 2 3 5" xfId="96"/>
    <cellStyle name="เครื่องหมายจุลภาค 2 4" xfId="97"/>
    <cellStyle name="เครื่องหมายจุลภาค 2 5" xfId="98"/>
    <cellStyle name="เครื่องหมายจุลภาค 2 6" xfId="99"/>
    <cellStyle name="เครื่องหมายจุลภาค 2 7" xfId="100"/>
    <cellStyle name="เครื่องหมายจุลภาค 2 8" xfId="101"/>
    <cellStyle name="เครื่องหมายจุลภาค 2 9" xfId="102"/>
    <cellStyle name="เครื่องหมายจุลภาค 3" xfId="103"/>
    <cellStyle name="เครื่องหมายจุลภาค 3 2" xfId="104"/>
    <cellStyle name="เครื่องหมายจุลภาค 3 2 2" xfId="105"/>
    <cellStyle name="เครื่องหมายจุลภาค 3 2 2 2" xfId="106"/>
    <cellStyle name="เครื่องหมายจุลภาค 3 2 4" xfId="107"/>
    <cellStyle name="เครื่องหมายจุลภาค 3 3" xfId="108"/>
    <cellStyle name="เครื่องหมายจุลภาค 3 3 2" xfId="109"/>
    <cellStyle name="เครื่องหมายจุลภาค 3 4" xfId="110"/>
    <cellStyle name="เครื่องหมายจุลภาค 3 5" xfId="111"/>
    <cellStyle name="เครื่องหมายจุลภาค 3 6" xfId="112"/>
    <cellStyle name="เครื่องหมายจุลภาค 3 6 2" xfId="113"/>
    <cellStyle name="เครื่องหมายจุลภาค 4" xfId="114"/>
    <cellStyle name="เครื่องหมายจุลภาค 4 2" xfId="115"/>
    <cellStyle name="เครื่องหมายจุลภาค 4 3" xfId="116"/>
    <cellStyle name="เครื่องหมายจุลภาค 4 4" xfId="117"/>
    <cellStyle name="เครื่องหมายจุลภาค 4 5" xfId="118"/>
    <cellStyle name="เครื่องหมายจุลภาค 4 6" xfId="119"/>
    <cellStyle name="เครื่องหมายจุลภาค 4 7" xfId="120"/>
    <cellStyle name="เครื่องหมายจุลภาค 4 8" xfId="121"/>
    <cellStyle name="เครื่องหมายจุลภาค 4 9" xfId="122"/>
    <cellStyle name="เครื่องหมายจุลภาค 5 2" xfId="123"/>
    <cellStyle name="เครื่องหมายจุลภาค 5 3" xfId="124"/>
    <cellStyle name="เครื่องหมายจุลภาค 5 4" xfId="125"/>
    <cellStyle name="เครื่องหมายจุลภาค 5 5" xfId="126"/>
    <cellStyle name="เครื่องหมายจุลภาค 6" xfId="127"/>
    <cellStyle name="เครื่องหมายจุลภาค 6 2" xfId="128"/>
    <cellStyle name="เครื่องหมายจุลภาค 6 3" xfId="129"/>
    <cellStyle name="เครื่องหมายจุลภาค 6 4" xfId="130"/>
    <cellStyle name="เครื่องหมายจุลภาค 6 5" xfId="131"/>
    <cellStyle name="เครื่องหมายจุลภาค 6 6" xfId="132"/>
    <cellStyle name="เครื่องหมายจุลภาค 7" xfId="133"/>
    <cellStyle name="เครื่องหมายจุลภาค 7 2" xfId="134"/>
    <cellStyle name="เครื่องหมายจุลภาค 7 3" xfId="135"/>
    <cellStyle name="เครื่องหมายจุลภาค 7 4" xfId="136"/>
    <cellStyle name="เครื่องหมายจุลภาค 7 5" xfId="137"/>
    <cellStyle name="เครื่องหมายจุลภาค 8" xfId="138"/>
    <cellStyle name="เครื่องหมายจุลภาค 8 2" xfId="139"/>
    <cellStyle name="เครื่องหมายจุลภาค 8 3" xfId="140"/>
    <cellStyle name="เครื่องหมายจุลภาค 8 4" xfId="141"/>
    <cellStyle name="เครื่องหมายจุลภาค 8 5" xfId="142"/>
    <cellStyle name="เครื่องหมายจุลภาค 9" xfId="143"/>
    <cellStyle name="ชื่อเรื่อง" xfId="144"/>
    <cellStyle name="เซลล์ตรวจสอบ" xfId="145"/>
    <cellStyle name="เซลล์ที่มีการเชื่อมโยง" xfId="146"/>
    <cellStyle name="ดี" xfId="147"/>
    <cellStyle name="ปกติ 10" xfId="148"/>
    <cellStyle name="ปกติ 10 2" xfId="149"/>
    <cellStyle name="ปกติ 11" xfId="150"/>
    <cellStyle name="ปกติ 11 2" xfId="151"/>
    <cellStyle name="ปกติ 2" xfId="152"/>
    <cellStyle name="ปกติ 2 2" xfId="153"/>
    <cellStyle name="ปกติ 2 2 2" xfId="154"/>
    <cellStyle name="ปกติ 2 2 2 2" xfId="155"/>
    <cellStyle name="ปกติ 2 3" xfId="156"/>
    <cellStyle name="ปกติ 2 3 2" xfId="157"/>
    <cellStyle name="ปกติ 2 4" xfId="158"/>
    <cellStyle name="ปกติ 2 4 2" xfId="159"/>
    <cellStyle name="ปกติ 2 5" xfId="160"/>
    <cellStyle name="ปกติ 2 6" xfId="161"/>
    <cellStyle name="ปกติ 2 7" xfId="162"/>
    <cellStyle name="ปกติ 2 8" xfId="163"/>
    <cellStyle name="ปกติ 3" xfId="164"/>
    <cellStyle name="ปกติ 3 2" xfId="165"/>
    <cellStyle name="ปกติ 3 3" xfId="166"/>
    <cellStyle name="ปกติ 3 4" xfId="167"/>
    <cellStyle name="ปกติ 3 5" xfId="168"/>
    <cellStyle name="ปกติ 3 6" xfId="169"/>
    <cellStyle name="ปกติ 3 6 2" xfId="170"/>
    <cellStyle name="ปกติ 4 2" xfId="171"/>
    <cellStyle name="ปกติ 4 3" xfId="172"/>
    <cellStyle name="ปกติ 4 4" xfId="173"/>
    <cellStyle name="ปกติ 4 5" xfId="174"/>
    <cellStyle name="ปกติ 5 2" xfId="175"/>
    <cellStyle name="ปกติ 5 3" xfId="176"/>
    <cellStyle name="ปกติ 5 4" xfId="177"/>
    <cellStyle name="ปกติ 5 5" xfId="178"/>
    <cellStyle name="ปกติ 6" xfId="179"/>
    <cellStyle name="ปกติ 6 2" xfId="180"/>
    <cellStyle name="ปกติ 6 3" xfId="181"/>
    <cellStyle name="ปกติ 6 4" xfId="182"/>
    <cellStyle name="ปกติ 6 5" xfId="183"/>
    <cellStyle name="ปกติ 6 6" xfId="184"/>
    <cellStyle name="ปกติ 7" xfId="185"/>
    <cellStyle name="ปกติ 8" xfId="186"/>
    <cellStyle name="ปกติ 9" xfId="187"/>
    <cellStyle name="ปกติ 9 2" xfId="188"/>
    <cellStyle name="ปกติ 9 3" xfId="189"/>
    <cellStyle name="ป้อนค่า" xfId="190"/>
    <cellStyle name="ปานกลาง" xfId="191"/>
    <cellStyle name="ผลรวม" xfId="192"/>
    <cellStyle name="แย่" xfId="193"/>
    <cellStyle name="ส่วนที่ถูกเน้น1" xfId="194"/>
    <cellStyle name="ส่วนที่ถูกเน้น2" xfId="195"/>
    <cellStyle name="ส่วนที่ถูกเน้น3" xfId="196"/>
    <cellStyle name="ส่วนที่ถูกเน้น4" xfId="197"/>
    <cellStyle name="ส่วนที่ถูกเน้น5" xfId="198"/>
    <cellStyle name="ส่วนที่ถูกเน้น6" xfId="199"/>
    <cellStyle name="แสดงผล" xfId="200"/>
    <cellStyle name="หมายเหตุ" xfId="201"/>
    <cellStyle name="หัวเรื่อง 1" xfId="202"/>
    <cellStyle name="หัวเรื่อง 2" xfId="203"/>
    <cellStyle name="หัวเรื่อง 3" xfId="204"/>
    <cellStyle name="หัวเรื่อง 4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0"/>
  <sheetViews>
    <sheetView tabSelected="1" zoomScalePageLayoutView="0" workbookViewId="0" topLeftCell="A1">
      <pane xSplit="5" ySplit="6" topLeftCell="AI23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242" sqref="F242"/>
    </sheetView>
  </sheetViews>
  <sheetFormatPr defaultColWidth="9.140625" defaultRowHeight="12.75"/>
  <cols>
    <col min="1" max="1" width="5.140625" style="2" customWidth="1"/>
    <col min="2" max="2" width="15.28125" style="2" customWidth="1"/>
    <col min="3" max="3" width="18.421875" style="2" customWidth="1"/>
    <col min="4" max="4" width="10.57421875" style="3" customWidth="1"/>
    <col min="5" max="5" width="11.140625" style="3" customWidth="1"/>
    <col min="6" max="6" width="13.28125" style="3" customWidth="1"/>
    <col min="7" max="7" width="14.7109375" style="3" customWidth="1"/>
    <col min="8" max="8" width="15.7109375" style="3" customWidth="1"/>
    <col min="9" max="13" width="12.421875" style="3" customWidth="1"/>
    <col min="14" max="14" width="13.00390625" style="3" customWidth="1"/>
    <col min="15" max="15" width="12.8515625" style="3" customWidth="1"/>
    <col min="16" max="16" width="14.00390625" style="3" customWidth="1"/>
    <col min="17" max="17" width="12.28125" style="3" customWidth="1"/>
    <col min="18" max="18" width="12.140625" style="3" customWidth="1"/>
    <col min="19" max="19" width="10.57421875" style="3" customWidth="1"/>
    <col min="20" max="20" width="13.28125" style="3" customWidth="1"/>
    <col min="21" max="21" width="13.421875" style="3" customWidth="1"/>
    <col min="22" max="24" width="9.8515625" style="2" customWidth="1"/>
    <col min="25" max="25" width="11.8515625" style="2" customWidth="1"/>
    <col min="26" max="26" width="14.28125" style="38" customWidth="1"/>
    <col min="27" max="28" width="13.00390625" style="40" customWidth="1"/>
    <col min="29" max="29" width="10.421875" style="2" customWidth="1"/>
    <col min="30" max="31" width="11.140625" style="2" customWidth="1"/>
    <col min="32" max="35" width="13.00390625" style="3" customWidth="1"/>
    <col min="36" max="39" width="15.00390625" style="3" customWidth="1"/>
    <col min="40" max="40" width="13.00390625" style="3" customWidth="1"/>
    <col min="41" max="41" width="14.140625" style="3" customWidth="1"/>
    <col min="42" max="42" width="13.00390625" style="3" customWidth="1"/>
    <col min="43" max="45" width="14.140625" style="3" customWidth="1"/>
    <col min="46" max="46" width="13.00390625" style="3" customWidth="1"/>
    <col min="47" max="47" width="6.28125" style="2" hidden="1" customWidth="1"/>
    <col min="48" max="48" width="14.57421875" style="2" hidden="1" customWidth="1"/>
    <col min="49" max="49" width="20.7109375" style="2" hidden="1" customWidth="1"/>
    <col min="50" max="16384" width="9.140625" style="2" customWidth="1"/>
  </cols>
  <sheetData>
    <row r="1" ht="21">
      <c r="A1" s="325" t="s">
        <v>78</v>
      </c>
    </row>
    <row r="2" spans="1:46" ht="21">
      <c r="A2" s="439" t="s">
        <v>1</v>
      </c>
      <c r="B2" s="439" t="s">
        <v>2</v>
      </c>
      <c r="C2" s="439" t="s">
        <v>37</v>
      </c>
      <c r="D2" s="423" t="s">
        <v>80</v>
      </c>
      <c r="E2" s="423"/>
      <c r="F2" s="423" t="s">
        <v>79</v>
      </c>
      <c r="G2" s="423"/>
      <c r="H2" s="423"/>
      <c r="I2" s="423" t="s">
        <v>102</v>
      </c>
      <c r="J2" s="423"/>
      <c r="K2" s="423"/>
      <c r="L2" s="423"/>
      <c r="M2" s="423"/>
      <c r="N2" s="421" t="s">
        <v>81</v>
      </c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</row>
    <row r="3" spans="1:49" s="307" customFormat="1" ht="21">
      <c r="A3" s="439"/>
      <c r="B3" s="439"/>
      <c r="C3" s="439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327" t="s">
        <v>76</v>
      </c>
      <c r="O3" s="327" t="s">
        <v>76</v>
      </c>
      <c r="P3" s="430" t="s">
        <v>39</v>
      </c>
      <c r="Q3" s="430"/>
      <c r="R3" s="430"/>
      <c r="S3" s="430"/>
      <c r="T3" s="430"/>
      <c r="U3" s="430"/>
      <c r="V3" s="430"/>
      <c r="W3" s="430"/>
      <c r="X3" s="430"/>
      <c r="Y3" s="431"/>
      <c r="Z3" s="427" t="s">
        <v>350</v>
      </c>
      <c r="AA3" s="417" t="s">
        <v>82</v>
      </c>
      <c r="AB3" s="418"/>
      <c r="AC3" s="418"/>
      <c r="AD3" s="418"/>
      <c r="AE3" s="419"/>
      <c r="AF3" s="329"/>
      <c r="AG3" s="422" t="s">
        <v>83</v>
      </c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328"/>
      <c r="AV3" s="327"/>
      <c r="AW3" s="327"/>
    </row>
    <row r="4" spans="1:49" s="307" customFormat="1" ht="21" customHeight="1">
      <c r="A4" s="439"/>
      <c r="B4" s="439"/>
      <c r="C4" s="439"/>
      <c r="D4" s="330" t="s">
        <v>38</v>
      </c>
      <c r="E4" s="331" t="s">
        <v>49</v>
      </c>
      <c r="F4" s="436">
        <v>21458</v>
      </c>
      <c r="G4" s="436">
        <v>21823</v>
      </c>
      <c r="H4" s="436">
        <v>22189</v>
      </c>
      <c r="I4" s="332" t="s">
        <v>74</v>
      </c>
      <c r="J4" s="332" t="s">
        <v>97</v>
      </c>
      <c r="K4" s="332" t="s">
        <v>97</v>
      </c>
      <c r="L4" s="332" t="s">
        <v>100</v>
      </c>
      <c r="M4" s="332" t="s">
        <v>0</v>
      </c>
      <c r="N4" s="333" t="s">
        <v>72</v>
      </c>
      <c r="O4" s="333" t="s">
        <v>72</v>
      </c>
      <c r="P4" s="329" t="s">
        <v>40</v>
      </c>
      <c r="Q4" s="435" t="s">
        <v>53</v>
      </c>
      <c r="R4" s="430"/>
      <c r="S4" s="430"/>
      <c r="T4" s="430"/>
      <c r="U4" s="430"/>
      <c r="V4" s="430"/>
      <c r="W4" s="430"/>
      <c r="X4" s="430"/>
      <c r="Y4" s="431"/>
      <c r="Z4" s="428"/>
      <c r="AA4" s="426" t="s">
        <v>55</v>
      </c>
      <c r="AB4" s="426"/>
      <c r="AC4" s="424" t="s">
        <v>54</v>
      </c>
      <c r="AD4" s="425"/>
      <c r="AE4" s="334" t="s">
        <v>348</v>
      </c>
      <c r="AF4" s="335" t="s">
        <v>43</v>
      </c>
      <c r="AG4" s="335" t="s">
        <v>84</v>
      </c>
      <c r="AH4" s="335" t="s">
        <v>87</v>
      </c>
      <c r="AI4" s="335" t="s">
        <v>88</v>
      </c>
      <c r="AJ4" s="417" t="s">
        <v>89</v>
      </c>
      <c r="AK4" s="418"/>
      <c r="AL4" s="419"/>
      <c r="AM4" s="335" t="s">
        <v>351</v>
      </c>
      <c r="AN4" s="335" t="s">
        <v>90</v>
      </c>
      <c r="AO4" s="335" t="s">
        <v>91</v>
      </c>
      <c r="AP4" s="335" t="s">
        <v>92</v>
      </c>
      <c r="AQ4" s="335" t="s">
        <v>94</v>
      </c>
      <c r="AR4" s="335" t="s">
        <v>349</v>
      </c>
      <c r="AS4" s="335" t="s">
        <v>93</v>
      </c>
      <c r="AT4" s="335" t="s">
        <v>95</v>
      </c>
      <c r="AU4" s="336" t="s">
        <v>1</v>
      </c>
      <c r="AV4" s="331" t="s">
        <v>2</v>
      </c>
      <c r="AW4" s="331" t="s">
        <v>37</v>
      </c>
    </row>
    <row r="5" spans="1:49" s="307" customFormat="1" ht="105">
      <c r="A5" s="439"/>
      <c r="B5" s="439"/>
      <c r="C5" s="439"/>
      <c r="D5" s="330" t="s">
        <v>48</v>
      </c>
      <c r="E5" s="331" t="s">
        <v>50</v>
      </c>
      <c r="F5" s="437"/>
      <c r="G5" s="437"/>
      <c r="H5" s="437"/>
      <c r="I5" s="337"/>
      <c r="J5" s="337" t="s">
        <v>98</v>
      </c>
      <c r="K5" s="337" t="s">
        <v>99</v>
      </c>
      <c r="L5" s="337" t="s">
        <v>101</v>
      </c>
      <c r="M5" s="337"/>
      <c r="N5" s="333" t="s">
        <v>73</v>
      </c>
      <c r="O5" s="333" t="s">
        <v>73</v>
      </c>
      <c r="P5" s="335" t="s">
        <v>41</v>
      </c>
      <c r="Q5" s="330" t="s">
        <v>51</v>
      </c>
      <c r="R5" s="327" t="s">
        <v>4</v>
      </c>
      <c r="S5" s="330" t="s">
        <v>70</v>
      </c>
      <c r="T5" s="327" t="s">
        <v>6</v>
      </c>
      <c r="U5" s="330" t="s">
        <v>42</v>
      </c>
      <c r="V5" s="327" t="s">
        <v>44</v>
      </c>
      <c r="W5" s="335" t="s">
        <v>94</v>
      </c>
      <c r="X5" s="335" t="s">
        <v>349</v>
      </c>
      <c r="Y5" s="335" t="s">
        <v>46</v>
      </c>
      <c r="Z5" s="428"/>
      <c r="AA5" s="338" t="s">
        <v>346</v>
      </c>
      <c r="AB5" s="338" t="s">
        <v>347</v>
      </c>
      <c r="AC5" s="339" t="s">
        <v>6</v>
      </c>
      <c r="AD5" s="327" t="s">
        <v>47</v>
      </c>
      <c r="AE5" s="335"/>
      <c r="AF5" s="335"/>
      <c r="AG5" s="335" t="s">
        <v>85</v>
      </c>
      <c r="AH5" s="335"/>
      <c r="AI5" s="335"/>
      <c r="AJ5" s="326" t="s">
        <v>352</v>
      </c>
      <c r="AK5" s="334" t="s">
        <v>353</v>
      </c>
      <c r="AL5" s="326" t="s">
        <v>354</v>
      </c>
      <c r="AM5" s="335"/>
      <c r="AN5" s="335"/>
      <c r="AO5" s="335"/>
      <c r="AP5" s="335"/>
      <c r="AQ5" s="335"/>
      <c r="AR5" s="335"/>
      <c r="AS5" s="335"/>
      <c r="AT5" s="335"/>
      <c r="AU5" s="340"/>
      <c r="AV5" s="341"/>
      <c r="AW5" s="341"/>
    </row>
    <row r="6" spans="1:49" s="307" customFormat="1" ht="21">
      <c r="A6" s="439"/>
      <c r="B6" s="439"/>
      <c r="C6" s="439"/>
      <c r="D6" s="300"/>
      <c r="E6" s="301"/>
      <c r="F6" s="438"/>
      <c r="G6" s="438"/>
      <c r="H6" s="438"/>
      <c r="I6" s="64" t="s">
        <v>96</v>
      </c>
      <c r="J6" s="64" t="s">
        <v>96</v>
      </c>
      <c r="K6" s="64" t="s">
        <v>96</v>
      </c>
      <c r="L6" s="64" t="s">
        <v>96</v>
      </c>
      <c r="M6" s="64" t="s">
        <v>96</v>
      </c>
      <c r="N6" s="303" t="s">
        <v>74</v>
      </c>
      <c r="O6" s="303" t="s">
        <v>75</v>
      </c>
      <c r="P6" s="304"/>
      <c r="Q6" s="300" t="s">
        <v>52</v>
      </c>
      <c r="R6" s="301"/>
      <c r="S6" s="300" t="s">
        <v>71</v>
      </c>
      <c r="T6" s="301"/>
      <c r="U6" s="300"/>
      <c r="V6" s="301" t="s">
        <v>45</v>
      </c>
      <c r="W6" s="304"/>
      <c r="X6" s="304"/>
      <c r="Y6" s="304"/>
      <c r="Z6" s="429"/>
      <c r="AA6" s="4"/>
      <c r="AB6" s="4"/>
      <c r="AC6" s="301"/>
      <c r="AD6" s="63"/>
      <c r="AE6" s="305"/>
      <c r="AF6" s="304"/>
      <c r="AG6" s="304" t="s">
        <v>86</v>
      </c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 t="s">
        <v>355</v>
      </c>
      <c r="AU6" s="62"/>
      <c r="AV6" s="63"/>
      <c r="AW6" s="63"/>
    </row>
    <row r="7" spans="1:50" s="54" customFormat="1" ht="24" customHeight="1">
      <c r="A7" s="76"/>
      <c r="B7" s="402" t="s">
        <v>118</v>
      </c>
      <c r="C7" s="403" t="s">
        <v>329</v>
      </c>
      <c r="D7" s="404">
        <v>60393</v>
      </c>
      <c r="E7" s="405">
        <v>40834</v>
      </c>
      <c r="F7" s="180">
        <v>457183479.42999995</v>
      </c>
      <c r="G7" s="180">
        <v>411820591.15999997</v>
      </c>
      <c r="H7" s="180">
        <v>412842548.40999997</v>
      </c>
      <c r="I7" s="55">
        <v>734</v>
      </c>
      <c r="J7" s="55">
        <v>43</v>
      </c>
      <c r="K7" s="55">
        <v>424</v>
      </c>
      <c r="L7" s="55">
        <v>232</v>
      </c>
      <c r="M7" s="55">
        <v>96</v>
      </c>
      <c r="N7" s="101">
        <f>SUM(I7:M7)</f>
        <v>1529</v>
      </c>
      <c r="O7" s="145"/>
      <c r="P7" s="145"/>
      <c r="Q7" s="406">
        <v>5820000</v>
      </c>
      <c r="R7" s="407">
        <v>9100749.48</v>
      </c>
      <c r="S7" s="408">
        <v>776501.32</v>
      </c>
      <c r="T7" s="409"/>
      <c r="U7" s="410"/>
      <c r="V7" s="409"/>
      <c r="W7" s="410"/>
      <c r="X7" s="411"/>
      <c r="Y7" s="412">
        <v>2269100</v>
      </c>
      <c r="Z7" s="412">
        <v>684415.6100000001</v>
      </c>
      <c r="AA7" s="413">
        <f>SUM(Q7:Z7)</f>
        <v>18650766.41</v>
      </c>
      <c r="AB7" s="148"/>
      <c r="AC7" s="148"/>
      <c r="AD7" s="143"/>
      <c r="AE7" s="149"/>
      <c r="AF7" s="150"/>
      <c r="AG7" s="103"/>
      <c r="AH7" s="414"/>
      <c r="AI7" s="146"/>
      <c r="AJ7" s="146"/>
      <c r="AK7" s="414"/>
      <c r="AL7" s="415"/>
      <c r="AM7" s="414"/>
      <c r="AN7" s="414"/>
      <c r="AO7" s="414"/>
      <c r="AP7" s="146"/>
      <c r="AQ7" s="146"/>
      <c r="AR7" s="412"/>
      <c r="AS7" s="71"/>
      <c r="AT7" s="103"/>
      <c r="AU7" s="416">
        <f>SUM(AH7:AT7)</f>
        <v>0</v>
      </c>
      <c r="AV7" s="73"/>
      <c r="AW7" s="74"/>
      <c r="AX7" s="74"/>
    </row>
    <row r="8" spans="1:49" s="307" customFormat="1" ht="23.25">
      <c r="A8" s="65"/>
      <c r="B8" s="342"/>
      <c r="C8" s="343" t="s">
        <v>328</v>
      </c>
      <c r="D8" s="300"/>
      <c r="E8" s="301"/>
      <c r="F8" s="64"/>
      <c r="G8" s="64"/>
      <c r="H8" s="64"/>
      <c r="I8" s="64"/>
      <c r="J8" s="64"/>
      <c r="K8" s="64"/>
      <c r="L8" s="64"/>
      <c r="M8" s="302">
        <f aca="true" t="shared" si="0" ref="M8:M43">SUM(I8:L8)</f>
        <v>0</v>
      </c>
      <c r="N8" s="303"/>
      <c r="O8" s="303"/>
      <c r="P8" s="304"/>
      <c r="Q8" s="300"/>
      <c r="R8" s="301"/>
      <c r="S8" s="300"/>
      <c r="T8" s="301"/>
      <c r="U8" s="300"/>
      <c r="V8" s="301"/>
      <c r="W8" s="304"/>
      <c r="X8" s="304"/>
      <c r="Y8" s="304"/>
      <c r="Z8" s="48">
        <f aca="true" t="shared" si="1" ref="Z8:Z43">SUM(P8:Y8)</f>
        <v>0</v>
      </c>
      <c r="AA8" s="4"/>
      <c r="AB8" s="4"/>
      <c r="AC8" s="301"/>
      <c r="AD8" s="63"/>
      <c r="AE8" s="305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6">
        <f aca="true" t="shared" si="2" ref="AT8:AT59">SUM(AG8:AS8)</f>
        <v>0</v>
      </c>
      <c r="AU8" s="62"/>
      <c r="AV8" s="63"/>
      <c r="AW8" s="63"/>
    </row>
    <row r="9" spans="1:49" s="307" customFormat="1" ht="23.25">
      <c r="A9" s="65"/>
      <c r="B9" s="342"/>
      <c r="C9" s="343" t="s">
        <v>327</v>
      </c>
      <c r="D9" s="300"/>
      <c r="E9" s="301"/>
      <c r="F9" s="64"/>
      <c r="G9" s="64"/>
      <c r="H9" s="64"/>
      <c r="I9" s="64"/>
      <c r="J9" s="64"/>
      <c r="K9" s="64"/>
      <c r="L9" s="64"/>
      <c r="M9" s="302">
        <f t="shared" si="0"/>
        <v>0</v>
      </c>
      <c r="N9" s="303"/>
      <c r="O9" s="303"/>
      <c r="P9" s="304"/>
      <c r="Q9" s="300"/>
      <c r="R9" s="301"/>
      <c r="S9" s="300"/>
      <c r="T9" s="301"/>
      <c r="U9" s="300"/>
      <c r="V9" s="301"/>
      <c r="W9" s="304"/>
      <c r="X9" s="304"/>
      <c r="Y9" s="304"/>
      <c r="Z9" s="48">
        <f t="shared" si="1"/>
        <v>0</v>
      </c>
      <c r="AA9" s="4"/>
      <c r="AB9" s="4"/>
      <c r="AC9" s="301"/>
      <c r="AD9" s="63"/>
      <c r="AE9" s="305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6">
        <f t="shared" si="2"/>
        <v>0</v>
      </c>
      <c r="AU9" s="62"/>
      <c r="AV9" s="63"/>
      <c r="AW9" s="63"/>
    </row>
    <row r="10" spans="1:49" s="307" customFormat="1" ht="23.25">
      <c r="A10" s="65"/>
      <c r="B10" s="342"/>
      <c r="C10" s="343" t="s">
        <v>326</v>
      </c>
      <c r="D10" s="300"/>
      <c r="E10" s="301"/>
      <c r="F10" s="64"/>
      <c r="G10" s="64"/>
      <c r="H10" s="64"/>
      <c r="I10" s="64"/>
      <c r="J10" s="64"/>
      <c r="K10" s="64"/>
      <c r="L10" s="64"/>
      <c r="M10" s="302">
        <f t="shared" si="0"/>
        <v>0</v>
      </c>
      <c r="N10" s="303"/>
      <c r="O10" s="303"/>
      <c r="P10" s="304"/>
      <c r="Q10" s="300"/>
      <c r="R10" s="301"/>
      <c r="S10" s="300"/>
      <c r="T10" s="301"/>
      <c r="U10" s="300"/>
      <c r="V10" s="301"/>
      <c r="W10" s="304"/>
      <c r="X10" s="304"/>
      <c r="Y10" s="304"/>
      <c r="Z10" s="48">
        <f t="shared" si="1"/>
        <v>0</v>
      </c>
      <c r="AA10" s="4"/>
      <c r="AB10" s="4"/>
      <c r="AC10" s="301"/>
      <c r="AD10" s="63"/>
      <c r="AE10" s="305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6">
        <f t="shared" si="2"/>
        <v>0</v>
      </c>
      <c r="AU10" s="62"/>
      <c r="AV10" s="63"/>
      <c r="AW10" s="63"/>
    </row>
    <row r="11" spans="1:49" s="307" customFormat="1" ht="23.25">
      <c r="A11" s="65"/>
      <c r="B11" s="342"/>
      <c r="C11" s="343" t="s">
        <v>325</v>
      </c>
      <c r="D11" s="300"/>
      <c r="E11" s="301"/>
      <c r="F11" s="64"/>
      <c r="G11" s="64"/>
      <c r="H11" s="64"/>
      <c r="I11" s="64"/>
      <c r="J11" s="64"/>
      <c r="K11" s="64"/>
      <c r="L11" s="64"/>
      <c r="M11" s="302">
        <f t="shared" si="0"/>
        <v>0</v>
      </c>
      <c r="N11" s="303"/>
      <c r="O11" s="303"/>
      <c r="P11" s="304"/>
      <c r="Q11" s="300"/>
      <c r="R11" s="301"/>
      <c r="S11" s="300"/>
      <c r="T11" s="301"/>
      <c r="U11" s="300"/>
      <c r="V11" s="301"/>
      <c r="W11" s="304"/>
      <c r="X11" s="304"/>
      <c r="Y11" s="304"/>
      <c r="Z11" s="48">
        <f t="shared" si="1"/>
        <v>0</v>
      </c>
      <c r="AA11" s="4"/>
      <c r="AB11" s="4"/>
      <c r="AC11" s="301"/>
      <c r="AD11" s="63"/>
      <c r="AE11" s="305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6">
        <f t="shared" si="2"/>
        <v>0</v>
      </c>
      <c r="AU11" s="62"/>
      <c r="AV11" s="63"/>
      <c r="AW11" s="63"/>
    </row>
    <row r="12" spans="1:49" s="307" customFormat="1" ht="23.25">
      <c r="A12" s="65"/>
      <c r="B12" s="342"/>
      <c r="C12" s="343" t="s">
        <v>324</v>
      </c>
      <c r="D12" s="300"/>
      <c r="E12" s="301"/>
      <c r="F12" s="64"/>
      <c r="G12" s="64"/>
      <c r="H12" s="64"/>
      <c r="I12" s="64"/>
      <c r="J12" s="64"/>
      <c r="K12" s="64"/>
      <c r="L12" s="64"/>
      <c r="M12" s="302">
        <f t="shared" si="0"/>
        <v>0</v>
      </c>
      <c r="N12" s="303"/>
      <c r="O12" s="303"/>
      <c r="P12" s="304"/>
      <c r="Q12" s="300"/>
      <c r="R12" s="301"/>
      <c r="S12" s="300"/>
      <c r="T12" s="301"/>
      <c r="U12" s="300"/>
      <c r="V12" s="301"/>
      <c r="W12" s="304"/>
      <c r="X12" s="304"/>
      <c r="Y12" s="304"/>
      <c r="Z12" s="48">
        <f t="shared" si="1"/>
        <v>0</v>
      </c>
      <c r="AA12" s="4"/>
      <c r="AB12" s="4"/>
      <c r="AC12" s="301"/>
      <c r="AD12" s="63"/>
      <c r="AE12" s="305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6">
        <f t="shared" si="2"/>
        <v>0</v>
      </c>
      <c r="AU12" s="62"/>
      <c r="AV12" s="63"/>
      <c r="AW12" s="63"/>
    </row>
    <row r="13" spans="1:49" s="307" customFormat="1" ht="23.25">
      <c r="A13" s="65"/>
      <c r="B13" s="342"/>
      <c r="C13" s="343" t="s">
        <v>323</v>
      </c>
      <c r="D13" s="300"/>
      <c r="E13" s="301"/>
      <c r="F13" s="64"/>
      <c r="G13" s="64"/>
      <c r="H13" s="64"/>
      <c r="I13" s="64"/>
      <c r="J13" s="64"/>
      <c r="K13" s="64"/>
      <c r="L13" s="64"/>
      <c r="M13" s="302">
        <f t="shared" si="0"/>
        <v>0</v>
      </c>
      <c r="N13" s="303"/>
      <c r="O13" s="303"/>
      <c r="P13" s="304"/>
      <c r="Q13" s="300"/>
      <c r="R13" s="301"/>
      <c r="S13" s="300"/>
      <c r="T13" s="301"/>
      <c r="U13" s="300"/>
      <c r="V13" s="301"/>
      <c r="W13" s="304"/>
      <c r="X13" s="304"/>
      <c r="Y13" s="304"/>
      <c r="Z13" s="48">
        <f t="shared" si="1"/>
        <v>0</v>
      </c>
      <c r="AA13" s="4"/>
      <c r="AB13" s="4"/>
      <c r="AC13" s="301"/>
      <c r="AD13" s="63"/>
      <c r="AE13" s="305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6">
        <f t="shared" si="2"/>
        <v>0</v>
      </c>
      <c r="AU13" s="62"/>
      <c r="AV13" s="63"/>
      <c r="AW13" s="63"/>
    </row>
    <row r="14" spans="1:49" s="307" customFormat="1" ht="23.25">
      <c r="A14" s="65"/>
      <c r="B14" s="342"/>
      <c r="C14" s="343" t="s">
        <v>322</v>
      </c>
      <c r="D14" s="300"/>
      <c r="E14" s="301"/>
      <c r="F14" s="64"/>
      <c r="G14" s="64"/>
      <c r="H14" s="64"/>
      <c r="I14" s="64"/>
      <c r="J14" s="64"/>
      <c r="K14" s="64"/>
      <c r="L14" s="64"/>
      <c r="M14" s="302">
        <f t="shared" si="0"/>
        <v>0</v>
      </c>
      <c r="N14" s="303"/>
      <c r="O14" s="303"/>
      <c r="P14" s="304"/>
      <c r="Q14" s="300"/>
      <c r="R14" s="301"/>
      <c r="S14" s="300"/>
      <c r="T14" s="301"/>
      <c r="U14" s="300"/>
      <c r="V14" s="301"/>
      <c r="W14" s="304"/>
      <c r="X14" s="304"/>
      <c r="Y14" s="304"/>
      <c r="Z14" s="48">
        <f t="shared" si="1"/>
        <v>0</v>
      </c>
      <c r="AA14" s="4"/>
      <c r="AB14" s="4"/>
      <c r="AC14" s="301"/>
      <c r="AD14" s="63"/>
      <c r="AE14" s="305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6">
        <f t="shared" si="2"/>
        <v>0</v>
      </c>
      <c r="AU14" s="62"/>
      <c r="AV14" s="63"/>
      <c r="AW14" s="63"/>
    </row>
    <row r="15" spans="1:49" s="307" customFormat="1" ht="23.25">
      <c r="A15" s="65"/>
      <c r="B15" s="342"/>
      <c r="C15" s="343" t="s">
        <v>321</v>
      </c>
      <c r="D15" s="300"/>
      <c r="E15" s="301"/>
      <c r="F15" s="64"/>
      <c r="G15" s="64"/>
      <c r="H15" s="64"/>
      <c r="I15" s="64"/>
      <c r="J15" s="64"/>
      <c r="K15" s="64"/>
      <c r="L15" s="64"/>
      <c r="M15" s="302">
        <f t="shared" si="0"/>
        <v>0</v>
      </c>
      <c r="N15" s="303"/>
      <c r="O15" s="303"/>
      <c r="P15" s="304"/>
      <c r="Q15" s="300"/>
      <c r="R15" s="301"/>
      <c r="S15" s="300"/>
      <c r="T15" s="301"/>
      <c r="U15" s="300"/>
      <c r="V15" s="301"/>
      <c r="W15" s="304"/>
      <c r="X15" s="304"/>
      <c r="Y15" s="304"/>
      <c r="Z15" s="48">
        <f t="shared" si="1"/>
        <v>0</v>
      </c>
      <c r="AA15" s="4"/>
      <c r="AB15" s="4"/>
      <c r="AC15" s="301"/>
      <c r="AD15" s="63"/>
      <c r="AE15" s="305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6">
        <f t="shared" si="2"/>
        <v>0</v>
      </c>
      <c r="AU15" s="62"/>
      <c r="AV15" s="63"/>
      <c r="AW15" s="63"/>
    </row>
    <row r="16" spans="1:49" s="307" customFormat="1" ht="23.25">
      <c r="A16" s="65"/>
      <c r="B16" s="342"/>
      <c r="C16" s="343" t="s">
        <v>320</v>
      </c>
      <c r="D16" s="300"/>
      <c r="E16" s="301"/>
      <c r="F16" s="64"/>
      <c r="G16" s="64"/>
      <c r="H16" s="64"/>
      <c r="I16" s="64"/>
      <c r="J16" s="64"/>
      <c r="K16" s="64"/>
      <c r="L16" s="64"/>
      <c r="M16" s="302">
        <f t="shared" si="0"/>
        <v>0</v>
      </c>
      <c r="N16" s="303"/>
      <c r="O16" s="303"/>
      <c r="P16" s="304"/>
      <c r="Q16" s="300"/>
      <c r="R16" s="301"/>
      <c r="S16" s="300"/>
      <c r="T16" s="301"/>
      <c r="U16" s="300"/>
      <c r="V16" s="301"/>
      <c r="W16" s="304"/>
      <c r="X16" s="304"/>
      <c r="Y16" s="304"/>
      <c r="Z16" s="48">
        <f t="shared" si="1"/>
        <v>0</v>
      </c>
      <c r="AA16" s="4"/>
      <c r="AB16" s="4"/>
      <c r="AC16" s="301"/>
      <c r="AD16" s="63"/>
      <c r="AE16" s="305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6">
        <f t="shared" si="2"/>
        <v>0</v>
      </c>
      <c r="AU16" s="62"/>
      <c r="AV16" s="63"/>
      <c r="AW16" s="63"/>
    </row>
    <row r="17" spans="1:49" s="307" customFormat="1" ht="23.25">
      <c r="A17" s="65"/>
      <c r="B17" s="342"/>
      <c r="C17" s="343" t="s">
        <v>319</v>
      </c>
      <c r="D17" s="300"/>
      <c r="E17" s="301"/>
      <c r="F17" s="64"/>
      <c r="G17" s="64"/>
      <c r="H17" s="64"/>
      <c r="I17" s="64"/>
      <c r="J17" s="64"/>
      <c r="K17" s="64"/>
      <c r="L17" s="64"/>
      <c r="M17" s="302">
        <f t="shared" si="0"/>
        <v>0</v>
      </c>
      <c r="N17" s="303"/>
      <c r="O17" s="303"/>
      <c r="P17" s="304"/>
      <c r="Q17" s="300"/>
      <c r="R17" s="301"/>
      <c r="S17" s="300"/>
      <c r="T17" s="301"/>
      <c r="U17" s="300"/>
      <c r="V17" s="301"/>
      <c r="W17" s="304"/>
      <c r="X17" s="304"/>
      <c r="Y17" s="304"/>
      <c r="Z17" s="48">
        <f t="shared" si="1"/>
        <v>0</v>
      </c>
      <c r="AA17" s="4"/>
      <c r="AB17" s="4"/>
      <c r="AC17" s="301"/>
      <c r="AD17" s="63"/>
      <c r="AE17" s="305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6">
        <f t="shared" si="2"/>
        <v>0</v>
      </c>
      <c r="AU17" s="62"/>
      <c r="AV17" s="63"/>
      <c r="AW17" s="63"/>
    </row>
    <row r="18" spans="1:49" s="307" customFormat="1" ht="23.25">
      <c r="A18" s="65"/>
      <c r="B18" s="342"/>
      <c r="C18" s="343" t="s">
        <v>318</v>
      </c>
      <c r="D18" s="300"/>
      <c r="E18" s="301"/>
      <c r="F18" s="64"/>
      <c r="G18" s="64"/>
      <c r="H18" s="64"/>
      <c r="I18" s="64"/>
      <c r="J18" s="64"/>
      <c r="K18" s="64"/>
      <c r="L18" s="64"/>
      <c r="M18" s="302">
        <f t="shared" si="0"/>
        <v>0</v>
      </c>
      <c r="N18" s="303"/>
      <c r="O18" s="303"/>
      <c r="P18" s="304"/>
      <c r="Q18" s="300"/>
      <c r="R18" s="301"/>
      <c r="S18" s="300"/>
      <c r="T18" s="301"/>
      <c r="U18" s="300"/>
      <c r="V18" s="301"/>
      <c r="W18" s="304"/>
      <c r="X18" s="304"/>
      <c r="Y18" s="304"/>
      <c r="Z18" s="48">
        <f t="shared" si="1"/>
        <v>0</v>
      </c>
      <c r="AA18" s="4"/>
      <c r="AB18" s="4"/>
      <c r="AC18" s="301"/>
      <c r="AD18" s="63"/>
      <c r="AE18" s="305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6">
        <f t="shared" si="2"/>
        <v>0</v>
      </c>
      <c r="AU18" s="62"/>
      <c r="AV18" s="63"/>
      <c r="AW18" s="63"/>
    </row>
    <row r="19" spans="1:49" s="307" customFormat="1" ht="23.25">
      <c r="A19" s="65"/>
      <c r="B19" s="342"/>
      <c r="C19" s="343" t="s">
        <v>124</v>
      </c>
      <c r="D19" s="300"/>
      <c r="E19" s="301"/>
      <c r="F19" s="64"/>
      <c r="G19" s="64"/>
      <c r="H19" s="64"/>
      <c r="I19" s="64"/>
      <c r="J19" s="64"/>
      <c r="K19" s="64"/>
      <c r="L19" s="64"/>
      <c r="M19" s="302">
        <f t="shared" si="0"/>
        <v>0</v>
      </c>
      <c r="N19" s="303"/>
      <c r="O19" s="303"/>
      <c r="P19" s="304"/>
      <c r="Q19" s="300"/>
      <c r="R19" s="301"/>
      <c r="S19" s="300"/>
      <c r="T19" s="301"/>
      <c r="U19" s="300"/>
      <c r="V19" s="301"/>
      <c r="W19" s="304"/>
      <c r="X19" s="304"/>
      <c r="Y19" s="304"/>
      <c r="Z19" s="48">
        <f t="shared" si="1"/>
        <v>0</v>
      </c>
      <c r="AA19" s="4"/>
      <c r="AB19" s="4"/>
      <c r="AC19" s="301"/>
      <c r="AD19" s="63"/>
      <c r="AE19" s="305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6">
        <f t="shared" si="2"/>
        <v>0</v>
      </c>
      <c r="AU19" s="62"/>
      <c r="AV19" s="63"/>
      <c r="AW19" s="63"/>
    </row>
    <row r="20" spans="1:49" s="307" customFormat="1" ht="23.25">
      <c r="A20" s="65"/>
      <c r="B20" s="342"/>
      <c r="C20" s="343" t="s">
        <v>273</v>
      </c>
      <c r="D20" s="300"/>
      <c r="E20" s="301"/>
      <c r="F20" s="64"/>
      <c r="G20" s="64"/>
      <c r="H20" s="64"/>
      <c r="I20" s="64"/>
      <c r="J20" s="64"/>
      <c r="K20" s="64"/>
      <c r="L20" s="64"/>
      <c r="M20" s="302">
        <f t="shared" si="0"/>
        <v>0</v>
      </c>
      <c r="N20" s="303"/>
      <c r="O20" s="303"/>
      <c r="P20" s="304"/>
      <c r="Q20" s="300"/>
      <c r="R20" s="301"/>
      <c r="S20" s="300"/>
      <c r="T20" s="301"/>
      <c r="U20" s="300"/>
      <c r="V20" s="301"/>
      <c r="W20" s="304"/>
      <c r="X20" s="304"/>
      <c r="Y20" s="304"/>
      <c r="Z20" s="48">
        <f t="shared" si="1"/>
        <v>0</v>
      </c>
      <c r="AA20" s="4"/>
      <c r="AB20" s="4"/>
      <c r="AC20" s="301"/>
      <c r="AD20" s="63"/>
      <c r="AE20" s="305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6">
        <f t="shared" si="2"/>
        <v>0</v>
      </c>
      <c r="AU20" s="62"/>
      <c r="AV20" s="63"/>
      <c r="AW20" s="63"/>
    </row>
    <row r="21" spans="1:49" s="307" customFormat="1" ht="23.25">
      <c r="A21" s="65"/>
      <c r="B21" s="342"/>
      <c r="C21" s="343" t="s">
        <v>317</v>
      </c>
      <c r="D21" s="300"/>
      <c r="E21" s="301"/>
      <c r="F21" s="64"/>
      <c r="G21" s="64"/>
      <c r="H21" s="64"/>
      <c r="I21" s="64"/>
      <c r="J21" s="64"/>
      <c r="K21" s="64"/>
      <c r="L21" s="64"/>
      <c r="M21" s="302">
        <f t="shared" si="0"/>
        <v>0</v>
      </c>
      <c r="N21" s="303"/>
      <c r="O21" s="303"/>
      <c r="P21" s="304"/>
      <c r="Q21" s="300"/>
      <c r="R21" s="301"/>
      <c r="S21" s="300"/>
      <c r="T21" s="301"/>
      <c r="U21" s="300"/>
      <c r="V21" s="301"/>
      <c r="W21" s="304"/>
      <c r="X21" s="304"/>
      <c r="Y21" s="304"/>
      <c r="Z21" s="48">
        <f t="shared" si="1"/>
        <v>0</v>
      </c>
      <c r="AA21" s="4"/>
      <c r="AB21" s="4"/>
      <c r="AC21" s="301"/>
      <c r="AD21" s="63"/>
      <c r="AE21" s="305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6">
        <f t="shared" si="2"/>
        <v>0</v>
      </c>
      <c r="AU21" s="62"/>
      <c r="AV21" s="63"/>
      <c r="AW21" s="63"/>
    </row>
    <row r="22" spans="1:49" s="307" customFormat="1" ht="23.25">
      <c r="A22" s="65"/>
      <c r="B22" s="342"/>
      <c r="C22" s="343" t="s">
        <v>316</v>
      </c>
      <c r="D22" s="300"/>
      <c r="E22" s="301"/>
      <c r="F22" s="64"/>
      <c r="G22" s="64"/>
      <c r="H22" s="64"/>
      <c r="I22" s="64"/>
      <c r="J22" s="64"/>
      <c r="K22" s="64"/>
      <c r="L22" s="64"/>
      <c r="M22" s="302">
        <f t="shared" si="0"/>
        <v>0</v>
      </c>
      <c r="N22" s="303"/>
      <c r="O22" s="303"/>
      <c r="P22" s="304"/>
      <c r="Q22" s="300"/>
      <c r="R22" s="301"/>
      <c r="S22" s="300"/>
      <c r="T22" s="301"/>
      <c r="U22" s="300"/>
      <c r="V22" s="301"/>
      <c r="W22" s="304"/>
      <c r="X22" s="304"/>
      <c r="Y22" s="304"/>
      <c r="Z22" s="48">
        <f t="shared" si="1"/>
        <v>0</v>
      </c>
      <c r="AA22" s="4"/>
      <c r="AB22" s="4"/>
      <c r="AC22" s="301"/>
      <c r="AD22" s="63"/>
      <c r="AE22" s="305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6">
        <f t="shared" si="2"/>
        <v>0</v>
      </c>
      <c r="AU22" s="62"/>
      <c r="AV22" s="63"/>
      <c r="AW22" s="63"/>
    </row>
    <row r="23" spans="1:49" s="307" customFormat="1" ht="23.25">
      <c r="A23" s="65"/>
      <c r="B23" s="342"/>
      <c r="C23" s="343" t="s">
        <v>315</v>
      </c>
      <c r="D23" s="300"/>
      <c r="E23" s="301"/>
      <c r="F23" s="64"/>
      <c r="G23" s="64"/>
      <c r="H23" s="64"/>
      <c r="I23" s="64"/>
      <c r="J23" s="64"/>
      <c r="K23" s="64"/>
      <c r="L23" s="64"/>
      <c r="M23" s="302">
        <f t="shared" si="0"/>
        <v>0</v>
      </c>
      <c r="N23" s="303"/>
      <c r="O23" s="303"/>
      <c r="P23" s="304"/>
      <c r="Q23" s="300"/>
      <c r="R23" s="301"/>
      <c r="S23" s="300"/>
      <c r="T23" s="301"/>
      <c r="U23" s="300"/>
      <c r="V23" s="301"/>
      <c r="W23" s="304"/>
      <c r="X23" s="304"/>
      <c r="Y23" s="304"/>
      <c r="Z23" s="48">
        <f t="shared" si="1"/>
        <v>0</v>
      </c>
      <c r="AA23" s="4"/>
      <c r="AB23" s="4"/>
      <c r="AC23" s="301"/>
      <c r="AD23" s="63"/>
      <c r="AE23" s="305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6">
        <f t="shared" si="2"/>
        <v>0</v>
      </c>
      <c r="AU23" s="62"/>
      <c r="AV23" s="63"/>
      <c r="AW23" s="63"/>
    </row>
    <row r="24" spans="1:49" s="307" customFormat="1" ht="23.25">
      <c r="A24" s="65"/>
      <c r="B24" s="342"/>
      <c r="C24" s="343" t="s">
        <v>314</v>
      </c>
      <c r="D24" s="300"/>
      <c r="E24" s="301"/>
      <c r="F24" s="64"/>
      <c r="G24" s="64"/>
      <c r="H24" s="64"/>
      <c r="I24" s="64"/>
      <c r="J24" s="64"/>
      <c r="K24" s="64"/>
      <c r="L24" s="64"/>
      <c r="M24" s="302">
        <f t="shared" si="0"/>
        <v>0</v>
      </c>
      <c r="N24" s="303"/>
      <c r="O24" s="303"/>
      <c r="P24" s="304"/>
      <c r="Q24" s="300"/>
      <c r="R24" s="301"/>
      <c r="S24" s="300"/>
      <c r="T24" s="301"/>
      <c r="U24" s="300"/>
      <c r="V24" s="301"/>
      <c r="W24" s="304"/>
      <c r="X24" s="304"/>
      <c r="Y24" s="304"/>
      <c r="Z24" s="48">
        <f t="shared" si="1"/>
        <v>0</v>
      </c>
      <c r="AA24" s="4"/>
      <c r="AB24" s="4"/>
      <c r="AC24" s="301"/>
      <c r="AD24" s="63"/>
      <c r="AE24" s="305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6">
        <f t="shared" si="2"/>
        <v>0</v>
      </c>
      <c r="AU24" s="62"/>
      <c r="AV24" s="63"/>
      <c r="AW24" s="63"/>
    </row>
    <row r="25" spans="1:49" s="307" customFormat="1" ht="23.25">
      <c r="A25" s="65"/>
      <c r="B25" s="342"/>
      <c r="C25" s="343" t="s">
        <v>313</v>
      </c>
      <c r="D25" s="330"/>
      <c r="E25" s="331"/>
      <c r="F25" s="337"/>
      <c r="G25" s="337"/>
      <c r="H25" s="337"/>
      <c r="I25" s="337"/>
      <c r="J25" s="337"/>
      <c r="K25" s="337"/>
      <c r="L25" s="337"/>
      <c r="M25" s="302">
        <f t="shared" si="0"/>
        <v>0</v>
      </c>
      <c r="N25" s="333"/>
      <c r="O25" s="333"/>
      <c r="P25" s="335"/>
      <c r="Q25" s="330"/>
      <c r="R25" s="331"/>
      <c r="S25" s="330"/>
      <c r="T25" s="331"/>
      <c r="U25" s="330"/>
      <c r="V25" s="331"/>
      <c r="W25" s="335"/>
      <c r="X25" s="335"/>
      <c r="Y25" s="335"/>
      <c r="Z25" s="48">
        <f t="shared" si="1"/>
        <v>0</v>
      </c>
      <c r="AA25" s="47"/>
      <c r="AB25" s="47"/>
      <c r="AC25" s="331"/>
      <c r="AD25" s="341"/>
      <c r="AE25" s="344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06">
        <f t="shared" si="2"/>
        <v>0</v>
      </c>
      <c r="AU25" s="340"/>
      <c r="AV25" s="341"/>
      <c r="AW25" s="341"/>
    </row>
    <row r="26" spans="1:49" s="307" customFormat="1" ht="23.25">
      <c r="A26" s="65"/>
      <c r="B26" s="345" t="s">
        <v>332</v>
      </c>
      <c r="C26" s="345"/>
      <c r="D26" s="346">
        <f>SUM(D7:D25)</f>
        <v>60393</v>
      </c>
      <c r="E26" s="346">
        <f aca="true" t="shared" si="3" ref="E26:AW26">SUM(E7:E25)</f>
        <v>40834</v>
      </c>
      <c r="F26" s="346">
        <f t="shared" si="3"/>
        <v>457183479.42999995</v>
      </c>
      <c r="G26" s="346">
        <f t="shared" si="3"/>
        <v>411820591.15999997</v>
      </c>
      <c r="H26" s="346">
        <f t="shared" si="3"/>
        <v>412842548.40999997</v>
      </c>
      <c r="I26" s="346">
        <f t="shared" si="3"/>
        <v>734</v>
      </c>
      <c r="J26" s="346">
        <f t="shared" si="3"/>
        <v>43</v>
      </c>
      <c r="K26" s="346">
        <f t="shared" si="3"/>
        <v>424</v>
      </c>
      <c r="L26" s="346">
        <f t="shared" si="3"/>
        <v>232</v>
      </c>
      <c r="M26" s="346">
        <f t="shared" si="3"/>
        <v>96</v>
      </c>
      <c r="N26" s="346">
        <f t="shared" si="3"/>
        <v>1529</v>
      </c>
      <c r="O26" s="346">
        <f t="shared" si="3"/>
        <v>0</v>
      </c>
      <c r="P26" s="346">
        <f t="shared" si="3"/>
        <v>0</v>
      </c>
      <c r="Q26" s="346">
        <f t="shared" si="3"/>
        <v>5820000</v>
      </c>
      <c r="R26" s="346">
        <f t="shared" si="3"/>
        <v>9100749.48</v>
      </c>
      <c r="S26" s="346">
        <f t="shared" si="3"/>
        <v>776501.32</v>
      </c>
      <c r="T26" s="346">
        <f t="shared" si="3"/>
        <v>0</v>
      </c>
      <c r="U26" s="346">
        <f t="shared" si="3"/>
        <v>0</v>
      </c>
      <c r="V26" s="346">
        <f t="shared" si="3"/>
        <v>0</v>
      </c>
      <c r="W26" s="346">
        <f t="shared" si="3"/>
        <v>0</v>
      </c>
      <c r="X26" s="346">
        <f t="shared" si="3"/>
        <v>0</v>
      </c>
      <c r="Y26" s="346">
        <f t="shared" si="3"/>
        <v>2269100</v>
      </c>
      <c r="Z26" s="346">
        <f t="shared" si="3"/>
        <v>684415.6100000001</v>
      </c>
      <c r="AA26" s="346">
        <f t="shared" si="3"/>
        <v>18650766.41</v>
      </c>
      <c r="AB26" s="346">
        <f t="shared" si="3"/>
        <v>0</v>
      </c>
      <c r="AC26" s="346">
        <f t="shared" si="3"/>
        <v>0</v>
      </c>
      <c r="AD26" s="346">
        <f t="shared" si="3"/>
        <v>0</v>
      </c>
      <c r="AE26" s="346">
        <f t="shared" si="3"/>
        <v>0</v>
      </c>
      <c r="AF26" s="346">
        <f t="shared" si="3"/>
        <v>0</v>
      </c>
      <c r="AG26" s="346">
        <f t="shared" si="3"/>
        <v>0</v>
      </c>
      <c r="AH26" s="346">
        <f t="shared" si="3"/>
        <v>0</v>
      </c>
      <c r="AI26" s="346">
        <f t="shared" si="3"/>
        <v>0</v>
      </c>
      <c r="AJ26" s="346">
        <f t="shared" si="3"/>
        <v>0</v>
      </c>
      <c r="AK26" s="346">
        <f t="shared" si="3"/>
        <v>0</v>
      </c>
      <c r="AL26" s="346">
        <f t="shared" si="3"/>
        <v>0</v>
      </c>
      <c r="AM26" s="346">
        <f t="shared" si="3"/>
        <v>0</v>
      </c>
      <c r="AN26" s="346">
        <f t="shared" si="3"/>
        <v>0</v>
      </c>
      <c r="AO26" s="346">
        <f t="shared" si="3"/>
        <v>0</v>
      </c>
      <c r="AP26" s="346">
        <f t="shared" si="3"/>
        <v>0</v>
      </c>
      <c r="AQ26" s="346">
        <f t="shared" si="3"/>
        <v>0</v>
      </c>
      <c r="AR26" s="346">
        <f t="shared" si="3"/>
        <v>0</v>
      </c>
      <c r="AS26" s="346">
        <f t="shared" si="3"/>
        <v>0</v>
      </c>
      <c r="AT26" s="306">
        <f t="shared" si="2"/>
        <v>0</v>
      </c>
      <c r="AU26" s="346">
        <f t="shared" si="3"/>
        <v>0</v>
      </c>
      <c r="AV26" s="346">
        <f t="shared" si="3"/>
        <v>0</v>
      </c>
      <c r="AW26" s="346">
        <f t="shared" si="3"/>
        <v>0</v>
      </c>
    </row>
    <row r="27" spans="1:49" s="307" customFormat="1" ht="26.25">
      <c r="A27" s="65"/>
      <c r="B27" s="347" t="s">
        <v>107</v>
      </c>
      <c r="C27" s="348" t="s">
        <v>173</v>
      </c>
      <c r="D27" s="300"/>
      <c r="E27" s="301"/>
      <c r="F27" s="64"/>
      <c r="G27" s="64"/>
      <c r="H27" s="64"/>
      <c r="I27" s="64"/>
      <c r="J27" s="64"/>
      <c r="K27" s="64"/>
      <c r="L27" s="64"/>
      <c r="M27" s="302">
        <f t="shared" si="0"/>
        <v>0</v>
      </c>
      <c r="N27" s="303"/>
      <c r="O27" s="303"/>
      <c r="P27" s="304"/>
      <c r="Q27" s="300"/>
      <c r="R27" s="301"/>
      <c r="S27" s="300"/>
      <c r="T27" s="301"/>
      <c r="U27" s="300"/>
      <c r="V27" s="301"/>
      <c r="W27" s="304"/>
      <c r="X27" s="304"/>
      <c r="Y27" s="304"/>
      <c r="Z27" s="48">
        <f t="shared" si="1"/>
        <v>0</v>
      </c>
      <c r="AA27" s="4"/>
      <c r="AB27" s="4"/>
      <c r="AC27" s="301"/>
      <c r="AD27" s="63"/>
      <c r="AE27" s="305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6">
        <f t="shared" si="2"/>
        <v>0</v>
      </c>
      <c r="AU27" s="62"/>
      <c r="AV27" s="63"/>
      <c r="AW27" s="63"/>
    </row>
    <row r="28" spans="1:49" s="307" customFormat="1" ht="23.25">
      <c r="A28" s="65"/>
      <c r="B28" s="342"/>
      <c r="C28" s="343" t="s">
        <v>172</v>
      </c>
      <c r="D28" s="69">
        <v>2962</v>
      </c>
      <c r="E28" s="77">
        <v>1886</v>
      </c>
      <c r="F28" s="70">
        <v>830999.42</v>
      </c>
      <c r="G28" s="70">
        <v>746717.93</v>
      </c>
      <c r="H28" s="70">
        <v>687734.9</v>
      </c>
      <c r="I28" s="75">
        <v>2</v>
      </c>
      <c r="J28" s="75">
        <v>0</v>
      </c>
      <c r="K28" s="75">
        <v>0</v>
      </c>
      <c r="L28" s="75">
        <v>1</v>
      </c>
      <c r="M28" s="302">
        <f t="shared" si="0"/>
        <v>3</v>
      </c>
      <c r="N28" s="72">
        <v>51819</v>
      </c>
      <c r="O28" s="72">
        <v>39831.55</v>
      </c>
      <c r="P28" s="71">
        <v>0</v>
      </c>
      <c r="Q28" s="69">
        <v>62248.7</v>
      </c>
      <c r="R28" s="77">
        <v>9105.09</v>
      </c>
      <c r="S28" s="69">
        <v>0</v>
      </c>
      <c r="T28" s="77">
        <v>0</v>
      </c>
      <c r="U28" s="69">
        <v>0</v>
      </c>
      <c r="V28" s="77">
        <v>0</v>
      </c>
      <c r="W28" s="71">
        <v>83570</v>
      </c>
      <c r="X28" s="71">
        <v>0</v>
      </c>
      <c r="Y28" s="71">
        <v>380491.78</v>
      </c>
      <c r="Z28" s="85">
        <f t="shared" si="1"/>
        <v>535415.5700000001</v>
      </c>
      <c r="AA28" s="53">
        <v>0</v>
      </c>
      <c r="AB28" s="77">
        <v>213515</v>
      </c>
      <c r="AC28" s="77">
        <v>0</v>
      </c>
      <c r="AD28" s="88">
        <v>0</v>
      </c>
      <c r="AE28" s="89">
        <v>0</v>
      </c>
      <c r="AF28" s="71">
        <v>0</v>
      </c>
      <c r="AG28" s="71">
        <v>0</v>
      </c>
      <c r="AH28" s="71">
        <v>0</v>
      </c>
      <c r="AI28" s="71">
        <v>122650</v>
      </c>
      <c r="AJ28" s="71">
        <v>56400</v>
      </c>
      <c r="AK28" s="71">
        <v>74520</v>
      </c>
      <c r="AL28" s="71">
        <v>0</v>
      </c>
      <c r="AM28" s="71">
        <v>5400</v>
      </c>
      <c r="AN28" s="71">
        <v>49600</v>
      </c>
      <c r="AO28" s="71">
        <v>39941.36</v>
      </c>
      <c r="AP28" s="71">
        <v>99034</v>
      </c>
      <c r="AQ28" s="71">
        <v>83570</v>
      </c>
      <c r="AR28" s="71">
        <v>68430</v>
      </c>
      <c r="AS28" s="71">
        <v>71550</v>
      </c>
      <c r="AT28" s="349">
        <f t="shared" si="2"/>
        <v>671095.36</v>
      </c>
      <c r="AU28" s="62"/>
      <c r="AV28" s="63"/>
      <c r="AW28" s="63"/>
    </row>
    <row r="29" spans="1:49" s="307" customFormat="1" ht="23.25">
      <c r="A29" s="65"/>
      <c r="B29" s="342"/>
      <c r="C29" s="343" t="s">
        <v>171</v>
      </c>
      <c r="D29" s="80">
        <v>5770</v>
      </c>
      <c r="E29" s="81">
        <v>4059</v>
      </c>
      <c r="F29" s="66">
        <v>823221.64</v>
      </c>
      <c r="G29" s="66">
        <v>880547.59</v>
      </c>
      <c r="H29" s="66">
        <v>698221.64</v>
      </c>
      <c r="I29" s="64">
        <v>3</v>
      </c>
      <c r="J29" s="64">
        <v>0</v>
      </c>
      <c r="K29" s="64">
        <v>0</v>
      </c>
      <c r="L29" s="64">
        <v>0</v>
      </c>
      <c r="M29" s="302">
        <f t="shared" si="0"/>
        <v>3</v>
      </c>
      <c r="N29" s="67">
        <v>15665</v>
      </c>
      <c r="O29" s="67">
        <v>39150.15</v>
      </c>
      <c r="P29" s="68">
        <v>205578.29</v>
      </c>
      <c r="Q29" s="80">
        <v>93653.12</v>
      </c>
      <c r="R29" s="81">
        <v>12944.78</v>
      </c>
      <c r="S29" s="80">
        <v>0</v>
      </c>
      <c r="T29" s="81">
        <v>0</v>
      </c>
      <c r="U29" s="80">
        <v>0</v>
      </c>
      <c r="V29" s="81">
        <v>0</v>
      </c>
      <c r="W29" s="68">
        <v>0</v>
      </c>
      <c r="X29" s="68">
        <v>0</v>
      </c>
      <c r="Y29" s="68">
        <v>0</v>
      </c>
      <c r="Z29" s="85">
        <f t="shared" si="1"/>
        <v>312176.19000000006</v>
      </c>
      <c r="AA29" s="90">
        <v>0</v>
      </c>
      <c r="AB29" s="90">
        <v>40000</v>
      </c>
      <c r="AC29" s="81">
        <v>0</v>
      </c>
      <c r="AD29" s="94">
        <v>0</v>
      </c>
      <c r="AE29" s="95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70800</v>
      </c>
      <c r="AL29" s="68">
        <v>0</v>
      </c>
      <c r="AM29" s="68">
        <v>1600</v>
      </c>
      <c r="AN29" s="68">
        <v>0</v>
      </c>
      <c r="AO29" s="68">
        <v>56428</v>
      </c>
      <c r="AP29" s="68">
        <v>18550</v>
      </c>
      <c r="AQ29" s="68">
        <v>0</v>
      </c>
      <c r="AR29" s="68">
        <v>190300</v>
      </c>
      <c r="AS29" s="68">
        <v>86650</v>
      </c>
      <c r="AT29" s="349">
        <f t="shared" si="2"/>
        <v>424328</v>
      </c>
      <c r="AU29" s="62"/>
      <c r="AV29" s="63"/>
      <c r="AW29" s="63"/>
    </row>
    <row r="30" spans="1:49" s="307" customFormat="1" ht="23.25">
      <c r="A30" s="65"/>
      <c r="B30" s="342"/>
      <c r="C30" s="343" t="s">
        <v>170</v>
      </c>
      <c r="D30" s="69">
        <v>6396</v>
      </c>
      <c r="E30" s="77">
        <v>4300</v>
      </c>
      <c r="F30" s="70">
        <v>683645.71</v>
      </c>
      <c r="G30" s="70">
        <v>523817.62</v>
      </c>
      <c r="H30" s="70">
        <v>23099.47</v>
      </c>
      <c r="I30" s="75">
        <v>1</v>
      </c>
      <c r="J30" s="75"/>
      <c r="K30" s="75"/>
      <c r="L30" s="75">
        <v>3</v>
      </c>
      <c r="M30" s="302">
        <f t="shared" si="0"/>
        <v>4</v>
      </c>
      <c r="N30" s="72">
        <v>31690</v>
      </c>
      <c r="O30" s="72">
        <v>21713.98</v>
      </c>
      <c r="P30" s="71">
        <v>479220.57</v>
      </c>
      <c r="Q30" s="69">
        <v>87393.36</v>
      </c>
      <c r="R30" s="77">
        <v>10966.23</v>
      </c>
      <c r="S30" s="69"/>
      <c r="T30" s="77"/>
      <c r="U30" s="69"/>
      <c r="V30" s="77"/>
      <c r="W30" s="71">
        <v>34160</v>
      </c>
      <c r="X30" s="71"/>
      <c r="Y30" s="71"/>
      <c r="Z30" s="85">
        <f t="shared" si="1"/>
        <v>611740.16</v>
      </c>
      <c r="AA30" s="53"/>
      <c r="AB30" s="53">
        <v>25500</v>
      </c>
      <c r="AC30" s="77"/>
      <c r="AD30" s="88"/>
      <c r="AE30" s="89"/>
      <c r="AF30" s="71"/>
      <c r="AG30" s="71"/>
      <c r="AH30" s="71"/>
      <c r="AI30" s="71">
        <v>350220</v>
      </c>
      <c r="AJ30" s="71">
        <v>0</v>
      </c>
      <c r="AK30" s="71">
        <v>70680</v>
      </c>
      <c r="AL30" s="71"/>
      <c r="AM30" s="71">
        <v>32700</v>
      </c>
      <c r="AN30" s="71"/>
      <c r="AO30" s="71">
        <v>50223.84</v>
      </c>
      <c r="AP30" s="71">
        <v>45451</v>
      </c>
      <c r="AQ30" s="71">
        <v>34160</v>
      </c>
      <c r="AR30" s="71">
        <v>219800</v>
      </c>
      <c r="AS30" s="71">
        <v>247082.88</v>
      </c>
      <c r="AT30" s="349">
        <f t="shared" si="2"/>
        <v>1050317.72</v>
      </c>
      <c r="AU30" s="62"/>
      <c r="AV30" s="63"/>
      <c r="AW30" s="63"/>
    </row>
    <row r="31" spans="1:49" s="307" customFormat="1" ht="23.25">
      <c r="A31" s="65"/>
      <c r="B31" s="342"/>
      <c r="C31" s="343" t="s">
        <v>169</v>
      </c>
      <c r="D31" s="80"/>
      <c r="E31" s="81"/>
      <c r="F31" s="66"/>
      <c r="G31" s="66"/>
      <c r="H31" s="66"/>
      <c r="I31" s="64"/>
      <c r="J31" s="64"/>
      <c r="K31" s="64"/>
      <c r="L31" s="64"/>
      <c r="M31" s="302">
        <f t="shared" si="0"/>
        <v>0</v>
      </c>
      <c r="N31" s="67"/>
      <c r="O31" s="67"/>
      <c r="P31" s="68"/>
      <c r="Q31" s="80"/>
      <c r="R31" s="81"/>
      <c r="S31" s="80"/>
      <c r="T31" s="81"/>
      <c r="U31" s="80"/>
      <c r="V31" s="81"/>
      <c r="W31" s="68"/>
      <c r="X31" s="68"/>
      <c r="Y31" s="68"/>
      <c r="Z31" s="85">
        <f t="shared" si="1"/>
        <v>0</v>
      </c>
      <c r="AA31" s="90"/>
      <c r="AB31" s="90"/>
      <c r="AC31" s="81"/>
      <c r="AD31" s="94"/>
      <c r="AE31" s="95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349">
        <f t="shared" si="2"/>
        <v>0</v>
      </c>
      <c r="AU31" s="62"/>
      <c r="AV31" s="63"/>
      <c r="AW31" s="63"/>
    </row>
    <row r="32" spans="1:49" s="307" customFormat="1" ht="23.25">
      <c r="A32" s="76"/>
      <c r="B32" s="350"/>
      <c r="C32" s="351" t="s">
        <v>168</v>
      </c>
      <c r="D32" s="69">
        <v>3946</v>
      </c>
      <c r="E32" s="77">
        <v>2346</v>
      </c>
      <c r="F32" s="70">
        <v>993400.11</v>
      </c>
      <c r="G32" s="70">
        <v>749523.77</v>
      </c>
      <c r="H32" s="70">
        <v>606511.09</v>
      </c>
      <c r="I32" s="75">
        <v>1</v>
      </c>
      <c r="J32" s="75">
        <v>0</v>
      </c>
      <c r="K32" s="75">
        <v>0</v>
      </c>
      <c r="L32" s="75">
        <v>2</v>
      </c>
      <c r="M32" s="302">
        <f t="shared" si="0"/>
        <v>3</v>
      </c>
      <c r="N32" s="72">
        <v>0</v>
      </c>
      <c r="O32" s="72">
        <v>64512.7</v>
      </c>
      <c r="P32" s="71">
        <v>530312.41</v>
      </c>
      <c r="Q32" s="69">
        <v>93191.81</v>
      </c>
      <c r="R32" s="77">
        <v>9417.91</v>
      </c>
      <c r="S32" s="69">
        <v>0</v>
      </c>
      <c r="T32" s="77">
        <v>0</v>
      </c>
      <c r="U32" s="69">
        <v>0</v>
      </c>
      <c r="V32" s="77">
        <v>0</v>
      </c>
      <c r="W32" s="71">
        <v>0</v>
      </c>
      <c r="X32" s="71">
        <v>0</v>
      </c>
      <c r="Y32" s="71">
        <v>0</v>
      </c>
      <c r="Z32" s="85">
        <f t="shared" si="1"/>
        <v>632922.13</v>
      </c>
      <c r="AA32" s="53">
        <v>0</v>
      </c>
      <c r="AB32" s="53">
        <v>0</v>
      </c>
      <c r="AC32" s="77">
        <v>0</v>
      </c>
      <c r="AD32" s="88">
        <v>0</v>
      </c>
      <c r="AE32" s="89">
        <v>3034</v>
      </c>
      <c r="AF32" s="71">
        <v>0</v>
      </c>
      <c r="AG32" s="71">
        <v>12045.72</v>
      </c>
      <c r="AH32" s="71">
        <v>0</v>
      </c>
      <c r="AI32" s="71">
        <v>331260</v>
      </c>
      <c r="AJ32" s="71">
        <v>0</v>
      </c>
      <c r="AK32" s="71">
        <v>55680</v>
      </c>
      <c r="AL32" s="71">
        <v>0</v>
      </c>
      <c r="AM32" s="71">
        <v>0</v>
      </c>
      <c r="AN32" s="71">
        <v>0</v>
      </c>
      <c r="AO32" s="71">
        <v>43098</v>
      </c>
      <c r="AP32" s="71">
        <v>18763</v>
      </c>
      <c r="AQ32" s="71">
        <v>0</v>
      </c>
      <c r="AR32" s="71">
        <v>0</v>
      </c>
      <c r="AS32" s="71">
        <v>441705</v>
      </c>
      <c r="AT32" s="349">
        <f t="shared" si="2"/>
        <v>902551.72</v>
      </c>
      <c r="AU32" s="73"/>
      <c r="AV32" s="74"/>
      <c r="AW32" s="74"/>
    </row>
    <row r="33" spans="1:49" s="54" customFormat="1" ht="23.25">
      <c r="A33" s="76"/>
      <c r="B33" s="342"/>
      <c r="C33" s="343" t="s">
        <v>167</v>
      </c>
      <c r="D33" s="69">
        <v>2385</v>
      </c>
      <c r="E33" s="77">
        <v>1713</v>
      </c>
      <c r="F33" s="70">
        <v>467536.19</v>
      </c>
      <c r="G33" s="70">
        <v>558918.24</v>
      </c>
      <c r="H33" s="70">
        <v>250772.4</v>
      </c>
      <c r="I33" s="75">
        <v>2</v>
      </c>
      <c r="J33" s="75">
        <v>0</v>
      </c>
      <c r="K33" s="75">
        <v>0</v>
      </c>
      <c r="L33" s="75">
        <v>0</v>
      </c>
      <c r="M33" s="302">
        <f t="shared" si="0"/>
        <v>2</v>
      </c>
      <c r="N33" s="72">
        <v>7550</v>
      </c>
      <c r="O33" s="72">
        <v>33751.1</v>
      </c>
      <c r="P33" s="71">
        <v>5066</v>
      </c>
      <c r="Q33" s="69">
        <v>125000</v>
      </c>
      <c r="R33" s="77">
        <v>54000</v>
      </c>
      <c r="S33" s="69">
        <v>0</v>
      </c>
      <c r="T33" s="77">
        <v>0</v>
      </c>
      <c r="U33" s="69">
        <v>0</v>
      </c>
      <c r="V33" s="77">
        <v>0</v>
      </c>
      <c r="W33" s="71">
        <v>0</v>
      </c>
      <c r="X33" s="71">
        <v>0</v>
      </c>
      <c r="Y33" s="71">
        <v>1982</v>
      </c>
      <c r="Z33" s="85">
        <f t="shared" si="1"/>
        <v>186048</v>
      </c>
      <c r="AA33" s="53">
        <v>0</v>
      </c>
      <c r="AB33" s="53">
        <v>77000</v>
      </c>
      <c r="AC33" s="77">
        <v>0</v>
      </c>
      <c r="AD33" s="88">
        <v>0</v>
      </c>
      <c r="AE33" s="89">
        <v>0</v>
      </c>
      <c r="AF33" s="71">
        <v>0</v>
      </c>
      <c r="AG33" s="71">
        <v>119963.85</v>
      </c>
      <c r="AH33" s="71">
        <v>0</v>
      </c>
      <c r="AI33" s="71">
        <v>0</v>
      </c>
      <c r="AJ33" s="71">
        <v>0</v>
      </c>
      <c r="AK33" s="71">
        <v>104180</v>
      </c>
      <c r="AL33" s="71">
        <v>0</v>
      </c>
      <c r="AM33" s="71">
        <v>8162</v>
      </c>
      <c r="AN33" s="71">
        <v>43200</v>
      </c>
      <c r="AO33" s="71">
        <v>45031</v>
      </c>
      <c r="AP33" s="71">
        <v>51525</v>
      </c>
      <c r="AQ33" s="71">
        <v>178000</v>
      </c>
      <c r="AR33" s="71">
        <v>0</v>
      </c>
      <c r="AS33" s="71">
        <v>91340</v>
      </c>
      <c r="AT33" s="349">
        <f t="shared" si="2"/>
        <v>641401.85</v>
      </c>
      <c r="AU33" s="73"/>
      <c r="AV33" s="74"/>
      <c r="AW33" s="74"/>
    </row>
    <row r="34" spans="1:49" s="307" customFormat="1" ht="23.25">
      <c r="A34" s="76"/>
      <c r="B34" s="350"/>
      <c r="C34" s="351" t="s">
        <v>166</v>
      </c>
      <c r="D34" s="69">
        <v>2935</v>
      </c>
      <c r="E34" s="77">
        <v>2066</v>
      </c>
      <c r="F34" s="70">
        <v>656106.53</v>
      </c>
      <c r="G34" s="70">
        <v>537456</v>
      </c>
      <c r="H34" s="70">
        <v>239601.85</v>
      </c>
      <c r="I34" s="75">
        <v>1</v>
      </c>
      <c r="J34" s="75">
        <v>0</v>
      </c>
      <c r="K34" s="75">
        <v>0</v>
      </c>
      <c r="L34" s="75">
        <v>2</v>
      </c>
      <c r="M34" s="302">
        <f t="shared" si="0"/>
        <v>3</v>
      </c>
      <c r="N34" s="72">
        <v>8925</v>
      </c>
      <c r="O34" s="72">
        <v>60029.4</v>
      </c>
      <c r="P34" s="71">
        <v>351279</v>
      </c>
      <c r="Q34" s="69">
        <v>107280.03</v>
      </c>
      <c r="R34" s="77">
        <v>15794.07</v>
      </c>
      <c r="S34" s="69">
        <v>0</v>
      </c>
      <c r="T34" s="77">
        <v>0</v>
      </c>
      <c r="U34" s="69">
        <v>0</v>
      </c>
      <c r="V34" s="77">
        <v>0</v>
      </c>
      <c r="W34" s="71">
        <v>0</v>
      </c>
      <c r="X34" s="71">
        <v>111900</v>
      </c>
      <c r="Y34" s="71">
        <v>30495.48</v>
      </c>
      <c r="Z34" s="85">
        <f t="shared" si="1"/>
        <v>616748.5800000001</v>
      </c>
      <c r="AA34" s="53">
        <v>0</v>
      </c>
      <c r="AB34" s="53">
        <v>445520</v>
      </c>
      <c r="AC34" s="77">
        <v>0</v>
      </c>
      <c r="AD34" s="88">
        <v>0</v>
      </c>
      <c r="AE34" s="89">
        <v>0</v>
      </c>
      <c r="AF34" s="71">
        <v>0</v>
      </c>
      <c r="AG34" s="71">
        <v>106419.09</v>
      </c>
      <c r="AH34" s="71">
        <v>0</v>
      </c>
      <c r="AI34" s="71">
        <v>232190</v>
      </c>
      <c r="AJ34" s="71">
        <v>0</v>
      </c>
      <c r="AK34" s="71">
        <v>80720</v>
      </c>
      <c r="AL34" s="71">
        <v>0</v>
      </c>
      <c r="AM34" s="71">
        <v>17698</v>
      </c>
      <c r="AN34" s="71">
        <v>39610</v>
      </c>
      <c r="AO34" s="71">
        <v>53732</v>
      </c>
      <c r="AP34" s="71">
        <v>47403</v>
      </c>
      <c r="AQ34" s="71"/>
      <c r="AR34" s="71">
        <v>249600</v>
      </c>
      <c r="AS34" s="71">
        <v>3000</v>
      </c>
      <c r="AT34" s="349">
        <f t="shared" si="2"/>
        <v>830372.09</v>
      </c>
      <c r="AU34" s="73"/>
      <c r="AV34" s="74"/>
      <c r="AW34" s="74"/>
    </row>
    <row r="35" spans="1:49" s="307" customFormat="1" ht="23.25">
      <c r="A35" s="57"/>
      <c r="B35" s="352"/>
      <c r="C35" s="353" t="s">
        <v>165</v>
      </c>
      <c r="D35" s="78">
        <v>2159</v>
      </c>
      <c r="E35" s="79">
        <v>1525</v>
      </c>
      <c r="F35" s="58">
        <v>1038824.76</v>
      </c>
      <c r="G35" s="58">
        <v>574036.03</v>
      </c>
      <c r="H35" s="58">
        <v>157375.95</v>
      </c>
      <c r="I35" s="55">
        <v>2</v>
      </c>
      <c r="J35" s="55">
        <v>0</v>
      </c>
      <c r="K35" s="55">
        <v>1</v>
      </c>
      <c r="L35" s="55">
        <v>1</v>
      </c>
      <c r="M35" s="302">
        <f t="shared" si="0"/>
        <v>4</v>
      </c>
      <c r="N35" s="59">
        <v>37325</v>
      </c>
      <c r="O35" s="59">
        <v>34410.3</v>
      </c>
      <c r="P35" s="60">
        <v>523013.55</v>
      </c>
      <c r="Q35" s="78">
        <v>127719</v>
      </c>
      <c r="R35" s="79">
        <v>72110</v>
      </c>
      <c r="S35" s="78">
        <v>0</v>
      </c>
      <c r="T35" s="79">
        <v>369100</v>
      </c>
      <c r="U35" s="78">
        <v>0</v>
      </c>
      <c r="V35" s="79">
        <v>0</v>
      </c>
      <c r="W35" s="60">
        <v>299300</v>
      </c>
      <c r="X35" s="60">
        <v>51800</v>
      </c>
      <c r="Y35" s="60">
        <v>16045</v>
      </c>
      <c r="Z35" s="85">
        <f t="shared" si="1"/>
        <v>1459087.55</v>
      </c>
      <c r="AA35" s="91">
        <v>0</v>
      </c>
      <c r="AB35" s="91">
        <v>0</v>
      </c>
      <c r="AC35" s="79">
        <v>0</v>
      </c>
      <c r="AD35" s="92">
        <v>0</v>
      </c>
      <c r="AE35" s="93">
        <v>10000</v>
      </c>
      <c r="AF35" s="60">
        <v>0</v>
      </c>
      <c r="AG35" s="60">
        <v>131240.51</v>
      </c>
      <c r="AH35" s="60">
        <v>9521</v>
      </c>
      <c r="AI35" s="60">
        <v>308970</v>
      </c>
      <c r="AJ35" s="60">
        <v>0</v>
      </c>
      <c r="AK35" s="60">
        <v>112960</v>
      </c>
      <c r="AL35" s="60">
        <v>0</v>
      </c>
      <c r="AM35" s="60">
        <v>1600</v>
      </c>
      <c r="AN35" s="60">
        <v>43200</v>
      </c>
      <c r="AO35" s="60">
        <v>40759</v>
      </c>
      <c r="AP35" s="60">
        <v>28899.45</v>
      </c>
      <c r="AQ35" s="60">
        <v>299300</v>
      </c>
      <c r="AR35" s="60">
        <v>51800</v>
      </c>
      <c r="AS35" s="60">
        <v>88755</v>
      </c>
      <c r="AT35" s="349">
        <f t="shared" si="2"/>
        <v>1117004.96</v>
      </c>
      <c r="AU35" s="61"/>
      <c r="AV35" s="56"/>
      <c r="AW35" s="56"/>
    </row>
    <row r="36" spans="1:49" s="54" customFormat="1" ht="23.25">
      <c r="A36" s="76"/>
      <c r="B36" s="350"/>
      <c r="C36" s="351" t="s">
        <v>164</v>
      </c>
      <c r="D36" s="69">
        <v>2051</v>
      </c>
      <c r="E36" s="77">
        <v>1291</v>
      </c>
      <c r="F36" s="70">
        <v>317792.36</v>
      </c>
      <c r="G36" s="70">
        <v>221848.88</v>
      </c>
      <c r="H36" s="70">
        <v>53063.88</v>
      </c>
      <c r="I36" s="75">
        <v>2</v>
      </c>
      <c r="J36" s="75">
        <v>0</v>
      </c>
      <c r="K36" s="75">
        <v>0</v>
      </c>
      <c r="L36" s="75">
        <v>0</v>
      </c>
      <c r="M36" s="302">
        <f t="shared" si="0"/>
        <v>2</v>
      </c>
      <c r="N36" s="72">
        <v>13525</v>
      </c>
      <c r="O36" s="72">
        <v>66121.55</v>
      </c>
      <c r="P36" s="71">
        <v>198120</v>
      </c>
      <c r="Q36" s="69">
        <v>73822.09</v>
      </c>
      <c r="R36" s="77"/>
      <c r="S36" s="69"/>
      <c r="T36" s="77"/>
      <c r="U36" s="69"/>
      <c r="V36" s="77"/>
      <c r="W36" s="71">
        <v>2500</v>
      </c>
      <c r="X36" s="71"/>
      <c r="Y36" s="71">
        <v>5873.35</v>
      </c>
      <c r="Z36" s="85">
        <f t="shared" si="1"/>
        <v>280315.43999999994</v>
      </c>
      <c r="AA36" s="53"/>
      <c r="AB36" s="53">
        <v>49000</v>
      </c>
      <c r="AC36" s="77">
        <v>0</v>
      </c>
      <c r="AD36" s="88">
        <v>0</v>
      </c>
      <c r="AE36" s="89">
        <v>0</v>
      </c>
      <c r="AF36" s="71">
        <v>0</v>
      </c>
      <c r="AG36" s="71"/>
      <c r="AH36" s="71">
        <v>0</v>
      </c>
      <c r="AI36" s="71">
        <v>0</v>
      </c>
      <c r="AJ36" s="71">
        <v>0</v>
      </c>
      <c r="AK36" s="71">
        <v>86280</v>
      </c>
      <c r="AL36" s="71">
        <v>0</v>
      </c>
      <c r="AM36" s="71">
        <v>29904</v>
      </c>
      <c r="AN36" s="71">
        <v>79800</v>
      </c>
      <c r="AO36" s="71">
        <v>36870</v>
      </c>
      <c r="AP36" s="71"/>
      <c r="AQ36" s="71">
        <v>2500</v>
      </c>
      <c r="AR36" s="71">
        <v>0</v>
      </c>
      <c r="AS36" s="71">
        <v>219570.1</v>
      </c>
      <c r="AT36" s="349">
        <f t="shared" si="2"/>
        <v>454924.1</v>
      </c>
      <c r="AU36" s="73"/>
      <c r="AV36" s="74"/>
      <c r="AW36" s="74"/>
    </row>
    <row r="37" spans="1:49" s="307" customFormat="1" ht="23.25">
      <c r="A37" s="65"/>
      <c r="B37" s="350"/>
      <c r="C37" s="351" t="s">
        <v>163</v>
      </c>
      <c r="D37" s="80">
        <v>3778</v>
      </c>
      <c r="E37" s="81">
        <v>2669</v>
      </c>
      <c r="F37" s="66">
        <v>1130661.46</v>
      </c>
      <c r="G37" s="66">
        <v>1050401.85</v>
      </c>
      <c r="H37" s="66">
        <v>557763.04</v>
      </c>
      <c r="I37" s="64">
        <v>3</v>
      </c>
      <c r="J37" s="64">
        <v>0</v>
      </c>
      <c r="K37" s="64">
        <v>0</v>
      </c>
      <c r="L37" s="64">
        <v>1</v>
      </c>
      <c r="M37" s="302">
        <f t="shared" si="0"/>
        <v>4</v>
      </c>
      <c r="N37" s="67">
        <v>44665</v>
      </c>
      <c r="O37" s="67">
        <v>111686.85</v>
      </c>
      <c r="P37" s="68">
        <v>382730.64</v>
      </c>
      <c r="Q37" s="80">
        <v>64741.04999999999</v>
      </c>
      <c r="R37" s="81">
        <v>3578.670000000001</v>
      </c>
      <c r="S37" s="80"/>
      <c r="T37" s="81"/>
      <c r="U37" s="80"/>
      <c r="V37" s="81"/>
      <c r="W37" s="68">
        <v>30700</v>
      </c>
      <c r="X37" s="68">
        <v>0</v>
      </c>
      <c r="Y37" s="68">
        <v>73000</v>
      </c>
      <c r="Z37" s="85">
        <f t="shared" si="1"/>
        <v>554750.36</v>
      </c>
      <c r="AA37" s="90">
        <v>36000</v>
      </c>
      <c r="AB37" s="90">
        <v>36000</v>
      </c>
      <c r="AC37" s="81">
        <v>0</v>
      </c>
      <c r="AD37" s="94">
        <v>0</v>
      </c>
      <c r="AE37" s="95">
        <v>0</v>
      </c>
      <c r="AF37" s="68">
        <v>0</v>
      </c>
      <c r="AG37" s="68">
        <v>186976.83</v>
      </c>
      <c r="AH37" s="68">
        <v>17528.58</v>
      </c>
      <c r="AI37" s="68">
        <v>127576</v>
      </c>
      <c r="AJ37" s="68">
        <v>0</v>
      </c>
      <c r="AK37" s="68">
        <v>77440</v>
      </c>
      <c r="AL37" s="68">
        <v>0</v>
      </c>
      <c r="AM37" s="68">
        <v>0</v>
      </c>
      <c r="AN37" s="68">
        <v>20000</v>
      </c>
      <c r="AO37" s="68">
        <v>43181.7</v>
      </c>
      <c r="AP37" s="68">
        <v>38249</v>
      </c>
      <c r="AQ37" s="68">
        <v>98500</v>
      </c>
      <c r="AR37" s="68">
        <v>0</v>
      </c>
      <c r="AS37" s="68">
        <v>102820</v>
      </c>
      <c r="AT37" s="349">
        <f t="shared" si="2"/>
        <v>712272.11</v>
      </c>
      <c r="AU37" s="62"/>
      <c r="AV37" s="63"/>
      <c r="AW37" s="63"/>
    </row>
    <row r="38" spans="1:49" s="307" customFormat="1" ht="23.25">
      <c r="A38" s="76"/>
      <c r="B38" s="350"/>
      <c r="C38" s="351" t="s">
        <v>162</v>
      </c>
      <c r="D38" s="69">
        <v>4268</v>
      </c>
      <c r="E38" s="77">
        <v>3341</v>
      </c>
      <c r="F38" s="70">
        <v>519071.97</v>
      </c>
      <c r="G38" s="70">
        <v>531019.44</v>
      </c>
      <c r="H38" s="70">
        <v>265168.12</v>
      </c>
      <c r="I38" s="75">
        <v>4</v>
      </c>
      <c r="J38" s="75">
        <v>0</v>
      </c>
      <c r="K38" s="75">
        <v>0</v>
      </c>
      <c r="L38" s="75">
        <v>1</v>
      </c>
      <c r="M38" s="302">
        <f t="shared" si="0"/>
        <v>5</v>
      </c>
      <c r="N38" s="72">
        <v>11360</v>
      </c>
      <c r="O38" s="72">
        <v>18573.65</v>
      </c>
      <c r="P38" s="71">
        <v>306261</v>
      </c>
      <c r="Q38" s="69">
        <v>174981.61</v>
      </c>
      <c r="R38" s="77">
        <v>11262.69</v>
      </c>
      <c r="S38" s="69"/>
      <c r="T38" s="77"/>
      <c r="U38" s="69"/>
      <c r="V38" s="77"/>
      <c r="W38" s="71">
        <v>54400</v>
      </c>
      <c r="X38" s="71"/>
      <c r="Y38" s="71"/>
      <c r="Z38" s="85">
        <f t="shared" si="1"/>
        <v>546905.3</v>
      </c>
      <c r="AA38" s="53">
        <v>0</v>
      </c>
      <c r="AB38" s="96">
        <v>137600</v>
      </c>
      <c r="AC38" s="77"/>
      <c r="AD38" s="88"/>
      <c r="AE38" s="89"/>
      <c r="AF38" s="71"/>
      <c r="AG38" s="71"/>
      <c r="AH38" s="71">
        <v>23491.4</v>
      </c>
      <c r="AI38" s="71">
        <v>142220</v>
      </c>
      <c r="AJ38" s="71">
        <v>0</v>
      </c>
      <c r="AK38" s="71">
        <v>138840</v>
      </c>
      <c r="AL38" s="71">
        <v>11000</v>
      </c>
      <c r="AM38" s="71">
        <v>2960</v>
      </c>
      <c r="AN38" s="71">
        <v>65110</v>
      </c>
      <c r="AO38" s="71">
        <v>63443</v>
      </c>
      <c r="AP38" s="71">
        <v>11262.69</v>
      </c>
      <c r="AQ38" s="71">
        <v>54400</v>
      </c>
      <c r="AR38" s="71"/>
      <c r="AS38" s="71">
        <v>145100</v>
      </c>
      <c r="AT38" s="349">
        <f t="shared" si="2"/>
        <v>657827.0900000001</v>
      </c>
      <c r="AU38" s="73"/>
      <c r="AV38" s="74"/>
      <c r="AW38" s="74"/>
    </row>
    <row r="39" spans="1:49" s="356" customFormat="1" ht="23.25">
      <c r="A39" s="51"/>
      <c r="B39" s="354"/>
      <c r="C39" s="355" t="s">
        <v>161</v>
      </c>
      <c r="D39" s="82">
        <v>5201</v>
      </c>
      <c r="E39" s="83">
        <v>4098</v>
      </c>
      <c r="F39" s="84">
        <v>1449327.42</v>
      </c>
      <c r="G39" s="84">
        <v>1302324.07</v>
      </c>
      <c r="H39" s="84">
        <v>1138881.34</v>
      </c>
      <c r="I39" s="52">
        <v>2</v>
      </c>
      <c r="J39" s="52"/>
      <c r="K39" s="52"/>
      <c r="L39" s="52">
        <v>2</v>
      </c>
      <c r="M39" s="302">
        <f t="shared" si="0"/>
        <v>4</v>
      </c>
      <c r="N39" s="86">
        <v>14290</v>
      </c>
      <c r="O39" s="86">
        <v>124980.8</v>
      </c>
      <c r="P39" s="87">
        <v>478046</v>
      </c>
      <c r="Q39" s="82">
        <v>402368.62</v>
      </c>
      <c r="R39" s="83">
        <v>30000</v>
      </c>
      <c r="S39" s="82"/>
      <c r="T39" s="83"/>
      <c r="U39" s="82"/>
      <c r="V39" s="83"/>
      <c r="W39" s="87">
        <v>153500</v>
      </c>
      <c r="X39" s="87"/>
      <c r="Y39" s="87">
        <v>847.37</v>
      </c>
      <c r="Z39" s="85">
        <f t="shared" si="1"/>
        <v>1064761.9900000002</v>
      </c>
      <c r="AA39" s="97">
        <v>0</v>
      </c>
      <c r="AB39" s="97">
        <v>0</v>
      </c>
      <c r="AC39" s="83">
        <v>0</v>
      </c>
      <c r="AD39" s="98">
        <v>0</v>
      </c>
      <c r="AE39" s="99"/>
      <c r="AF39" s="87"/>
      <c r="AG39" s="87"/>
      <c r="AH39" s="87"/>
      <c r="AI39" s="87">
        <v>210380</v>
      </c>
      <c r="AJ39" s="87">
        <v>0</v>
      </c>
      <c r="AK39" s="87">
        <v>89200</v>
      </c>
      <c r="AL39" s="87">
        <v>0</v>
      </c>
      <c r="AM39" s="87">
        <v>8422</v>
      </c>
      <c r="AN39" s="87">
        <v>42600</v>
      </c>
      <c r="AO39" s="87">
        <v>56968</v>
      </c>
      <c r="AP39" s="87"/>
      <c r="AQ39" s="87"/>
      <c r="AR39" s="87">
        <v>65000</v>
      </c>
      <c r="AS39" s="87">
        <v>255193</v>
      </c>
      <c r="AT39" s="349">
        <f t="shared" si="2"/>
        <v>727763</v>
      </c>
      <c r="AU39" s="49"/>
      <c r="AV39" s="50"/>
      <c r="AW39" s="50"/>
    </row>
    <row r="40" spans="1:49" s="307" customFormat="1" ht="23.25">
      <c r="A40" s="76"/>
      <c r="B40" s="350"/>
      <c r="C40" s="351" t="s">
        <v>160</v>
      </c>
      <c r="D40" s="69">
        <v>3403</v>
      </c>
      <c r="E40" s="77">
        <v>2400</v>
      </c>
      <c r="F40" s="70">
        <v>432546.04</v>
      </c>
      <c r="G40" s="70">
        <v>260347.81</v>
      </c>
      <c r="H40" s="70">
        <v>128708.58</v>
      </c>
      <c r="I40" s="75">
        <v>3</v>
      </c>
      <c r="J40" s="75">
        <v>0</v>
      </c>
      <c r="K40" s="75">
        <v>0</v>
      </c>
      <c r="L40" s="75">
        <v>2</v>
      </c>
      <c r="M40" s="302">
        <f t="shared" si="0"/>
        <v>5</v>
      </c>
      <c r="N40" s="72">
        <v>24390</v>
      </c>
      <c r="O40" s="72">
        <v>38081</v>
      </c>
      <c r="P40" s="71">
        <v>62471</v>
      </c>
      <c r="Q40" s="69">
        <v>131217.5</v>
      </c>
      <c r="R40" s="77">
        <v>25504.59</v>
      </c>
      <c r="S40" s="69">
        <v>0</v>
      </c>
      <c r="T40" s="77">
        <v>0</v>
      </c>
      <c r="U40" s="69">
        <v>0</v>
      </c>
      <c r="V40" s="77">
        <v>0</v>
      </c>
      <c r="W40" s="71">
        <v>0</v>
      </c>
      <c r="X40" s="71">
        <v>0</v>
      </c>
      <c r="Y40" s="71">
        <v>0</v>
      </c>
      <c r="Z40" s="85">
        <f t="shared" si="1"/>
        <v>219193.09</v>
      </c>
      <c r="AA40" s="53">
        <v>0</v>
      </c>
      <c r="AB40" s="53">
        <v>0</v>
      </c>
      <c r="AC40" s="77">
        <v>0</v>
      </c>
      <c r="AD40" s="88">
        <v>0</v>
      </c>
      <c r="AE40" s="89">
        <v>0</v>
      </c>
      <c r="AF40" s="71"/>
      <c r="AG40" s="71">
        <v>25505</v>
      </c>
      <c r="AH40" s="71"/>
      <c r="AI40" s="71">
        <v>245620</v>
      </c>
      <c r="AJ40" s="71">
        <v>0</v>
      </c>
      <c r="AK40" s="71">
        <v>89520</v>
      </c>
      <c r="AL40" s="71">
        <v>4000</v>
      </c>
      <c r="AM40" s="71">
        <v>9200</v>
      </c>
      <c r="AN40" s="71">
        <v>0</v>
      </c>
      <c r="AO40" s="71">
        <v>55089</v>
      </c>
      <c r="AP40" s="71">
        <v>11150</v>
      </c>
      <c r="AQ40" s="71">
        <v>120920</v>
      </c>
      <c r="AR40" s="71">
        <v>39300</v>
      </c>
      <c r="AS40" s="71">
        <v>37080</v>
      </c>
      <c r="AT40" s="349">
        <f t="shared" si="2"/>
        <v>637384</v>
      </c>
      <c r="AU40" s="73"/>
      <c r="AV40" s="74"/>
      <c r="AW40" s="74"/>
    </row>
    <row r="41" spans="1:49" s="54" customFormat="1" ht="23.25">
      <c r="A41" s="76"/>
      <c r="B41" s="350"/>
      <c r="C41" s="351" t="s">
        <v>159</v>
      </c>
      <c r="D41" s="69">
        <v>2240</v>
      </c>
      <c r="E41" s="77">
        <v>1644</v>
      </c>
      <c r="F41" s="70">
        <v>636405.13</v>
      </c>
      <c r="G41" s="70">
        <v>470048.45</v>
      </c>
      <c r="H41" s="70">
        <v>351626.14</v>
      </c>
      <c r="I41" s="75">
        <v>2</v>
      </c>
      <c r="J41" s="75">
        <v>0</v>
      </c>
      <c r="K41" s="75">
        <v>0</v>
      </c>
      <c r="L41" s="75">
        <v>1</v>
      </c>
      <c r="M41" s="302">
        <f t="shared" si="0"/>
        <v>3</v>
      </c>
      <c r="N41" s="72">
        <v>520</v>
      </c>
      <c r="O41" s="72">
        <v>26423.7</v>
      </c>
      <c r="P41" s="71">
        <v>346477.18</v>
      </c>
      <c r="Q41" s="69">
        <v>116478.64</v>
      </c>
      <c r="R41" s="77"/>
      <c r="S41" s="69"/>
      <c r="T41" s="77"/>
      <c r="U41" s="69">
        <v>0</v>
      </c>
      <c r="V41" s="77"/>
      <c r="W41" s="71">
        <v>345695</v>
      </c>
      <c r="X41" s="71">
        <v>0</v>
      </c>
      <c r="Y41" s="71"/>
      <c r="Z41" s="85">
        <f t="shared" si="1"/>
        <v>808650.8200000001</v>
      </c>
      <c r="AA41" s="53">
        <v>108000</v>
      </c>
      <c r="AB41" s="53"/>
      <c r="AC41" s="77"/>
      <c r="AD41" s="88"/>
      <c r="AE41" s="89"/>
      <c r="AF41" s="71"/>
      <c r="AG41" s="71">
        <v>9541</v>
      </c>
      <c r="AH41" s="71">
        <v>40000</v>
      </c>
      <c r="AI41" s="71">
        <v>94560</v>
      </c>
      <c r="AJ41" s="71">
        <v>0</v>
      </c>
      <c r="AK41" s="71">
        <v>66960</v>
      </c>
      <c r="AL41" s="71">
        <v>0</v>
      </c>
      <c r="AM41" s="71">
        <v>0</v>
      </c>
      <c r="AN41" s="71">
        <v>70000</v>
      </c>
      <c r="AO41" s="71">
        <v>44845</v>
      </c>
      <c r="AP41" s="71"/>
      <c r="AQ41" s="71">
        <v>159700</v>
      </c>
      <c r="AR41" s="71">
        <v>0</v>
      </c>
      <c r="AS41" s="71">
        <v>92791</v>
      </c>
      <c r="AT41" s="349">
        <f t="shared" si="2"/>
        <v>578397</v>
      </c>
      <c r="AU41" s="73"/>
      <c r="AV41" s="74"/>
      <c r="AW41" s="74"/>
    </row>
    <row r="42" spans="1:49" s="307" customFormat="1" ht="23.25">
      <c r="A42" s="76"/>
      <c r="B42" s="350"/>
      <c r="C42" s="351" t="s">
        <v>158</v>
      </c>
      <c r="D42" s="69">
        <v>2554</v>
      </c>
      <c r="E42" s="77">
        <v>1655</v>
      </c>
      <c r="F42" s="70">
        <v>780214.63</v>
      </c>
      <c r="G42" s="70">
        <v>700656.82</v>
      </c>
      <c r="H42" s="70">
        <v>719069.59</v>
      </c>
      <c r="I42" s="75">
        <v>1</v>
      </c>
      <c r="J42" s="75">
        <v>0</v>
      </c>
      <c r="K42" s="75">
        <v>0</v>
      </c>
      <c r="L42" s="75">
        <v>1</v>
      </c>
      <c r="M42" s="302">
        <f t="shared" si="0"/>
        <v>2</v>
      </c>
      <c r="N42" s="72">
        <v>10830</v>
      </c>
      <c r="O42" s="72">
        <v>15660.51</v>
      </c>
      <c r="P42" s="71">
        <v>485193.83</v>
      </c>
      <c r="Q42" s="69">
        <v>100441</v>
      </c>
      <c r="R42" s="77"/>
      <c r="S42" s="69"/>
      <c r="T42" s="77"/>
      <c r="U42" s="69"/>
      <c r="V42" s="77"/>
      <c r="W42" s="71"/>
      <c r="X42" s="71"/>
      <c r="Y42" s="71">
        <v>1826.36</v>
      </c>
      <c r="Z42" s="85">
        <f t="shared" si="1"/>
        <v>587461.1900000001</v>
      </c>
      <c r="AA42" s="53"/>
      <c r="AB42" s="53">
        <v>74050</v>
      </c>
      <c r="AC42" s="77"/>
      <c r="AD42" s="88"/>
      <c r="AE42" s="89"/>
      <c r="AF42" s="71"/>
      <c r="AG42" s="71">
        <v>5579</v>
      </c>
      <c r="AH42" s="71"/>
      <c r="AI42" s="71">
        <v>130731</v>
      </c>
      <c r="AJ42" s="71">
        <v>0</v>
      </c>
      <c r="AK42" s="71">
        <v>106240</v>
      </c>
      <c r="AL42" s="71"/>
      <c r="AM42" s="71">
        <v>12119</v>
      </c>
      <c r="AN42" s="71">
        <v>42600</v>
      </c>
      <c r="AO42" s="71">
        <v>31529</v>
      </c>
      <c r="AP42" s="71">
        <v>32050</v>
      </c>
      <c r="AQ42" s="71"/>
      <c r="AR42" s="71">
        <v>108800</v>
      </c>
      <c r="AS42" s="71">
        <v>31028.4</v>
      </c>
      <c r="AT42" s="349">
        <f t="shared" si="2"/>
        <v>500676.4</v>
      </c>
      <c r="AU42" s="73"/>
      <c r="AV42" s="74"/>
      <c r="AW42" s="74"/>
    </row>
    <row r="43" spans="1:49" s="307" customFormat="1" ht="23.25">
      <c r="A43" s="76"/>
      <c r="B43" s="350"/>
      <c r="C43" s="351" t="s">
        <v>157</v>
      </c>
      <c r="D43" s="69">
        <v>2772</v>
      </c>
      <c r="E43" s="77">
        <v>1842</v>
      </c>
      <c r="F43" s="70">
        <v>765730.06</v>
      </c>
      <c r="G43" s="70">
        <v>732926.82</v>
      </c>
      <c r="H43" s="70">
        <v>614520.99</v>
      </c>
      <c r="I43" s="75">
        <v>3</v>
      </c>
      <c r="J43" s="75">
        <v>0</v>
      </c>
      <c r="K43" s="75">
        <v>0</v>
      </c>
      <c r="L43" s="75">
        <v>0</v>
      </c>
      <c r="M43" s="302">
        <f t="shared" si="0"/>
        <v>3</v>
      </c>
      <c r="N43" s="72">
        <v>2922</v>
      </c>
      <c r="O43" s="72">
        <v>31926.3</v>
      </c>
      <c r="P43" s="71">
        <v>247355.15</v>
      </c>
      <c r="Q43" s="69">
        <v>0</v>
      </c>
      <c r="R43" s="77">
        <v>0</v>
      </c>
      <c r="S43" s="69">
        <v>0</v>
      </c>
      <c r="T43" s="77">
        <v>0</v>
      </c>
      <c r="U43" s="69">
        <v>0</v>
      </c>
      <c r="V43" s="77">
        <v>0</v>
      </c>
      <c r="W43" s="71">
        <v>20000</v>
      </c>
      <c r="X43" s="71">
        <v>0</v>
      </c>
      <c r="Y43" s="71">
        <v>135.38</v>
      </c>
      <c r="Z43" s="85">
        <f t="shared" si="1"/>
        <v>267490.53</v>
      </c>
      <c r="AA43" s="53">
        <v>0</v>
      </c>
      <c r="AB43" s="53">
        <v>30000</v>
      </c>
      <c r="AC43" s="77">
        <v>0</v>
      </c>
      <c r="AD43" s="88">
        <v>0</v>
      </c>
      <c r="AE43" s="89">
        <v>0</v>
      </c>
      <c r="AF43" s="71">
        <v>0</v>
      </c>
      <c r="AG43" s="71">
        <v>9939.37</v>
      </c>
      <c r="AH43" s="71">
        <v>0</v>
      </c>
      <c r="AI43" s="71">
        <v>0</v>
      </c>
      <c r="AJ43" s="71">
        <v>0</v>
      </c>
      <c r="AK43" s="71">
        <v>78920</v>
      </c>
      <c r="AL43" s="71">
        <v>0</v>
      </c>
      <c r="AM43" s="71">
        <v>0</v>
      </c>
      <c r="AN43" s="71">
        <v>42600</v>
      </c>
      <c r="AO43" s="71">
        <v>51202.21</v>
      </c>
      <c r="AP43" s="71">
        <v>32201</v>
      </c>
      <c r="AQ43" s="71">
        <v>100300</v>
      </c>
      <c r="AR43" s="71">
        <v>0</v>
      </c>
      <c r="AS43" s="71">
        <v>37400</v>
      </c>
      <c r="AT43" s="349">
        <f t="shared" si="2"/>
        <v>352562.57999999996</v>
      </c>
      <c r="AU43" s="73"/>
      <c r="AV43" s="74"/>
      <c r="AW43" s="74"/>
    </row>
    <row r="44" spans="1:49" s="307" customFormat="1" ht="23.25">
      <c r="A44" s="65"/>
      <c r="B44" s="345" t="s">
        <v>331</v>
      </c>
      <c r="C44" s="345"/>
      <c r="D44" s="357">
        <f>SUM(D27:D43)</f>
        <v>52820</v>
      </c>
      <c r="E44" s="357">
        <f aca="true" t="shared" si="4" ref="E44:AS44">SUM(E27:E43)</f>
        <v>36835</v>
      </c>
      <c r="F44" s="358">
        <f t="shared" si="4"/>
        <v>11525483.430000002</v>
      </c>
      <c r="G44" s="358">
        <f t="shared" si="4"/>
        <v>9840591.32</v>
      </c>
      <c r="H44" s="358">
        <f t="shared" si="4"/>
        <v>6492118.98</v>
      </c>
      <c r="I44" s="359">
        <f t="shared" si="4"/>
        <v>32</v>
      </c>
      <c r="J44" s="359">
        <f t="shared" si="4"/>
        <v>0</v>
      </c>
      <c r="K44" s="359">
        <f t="shared" si="4"/>
        <v>1</v>
      </c>
      <c r="L44" s="359">
        <f t="shared" si="4"/>
        <v>17</v>
      </c>
      <c r="M44" s="359">
        <f t="shared" si="4"/>
        <v>50</v>
      </c>
      <c r="N44" s="358">
        <f t="shared" si="4"/>
        <v>275476</v>
      </c>
      <c r="O44" s="358">
        <f t="shared" si="4"/>
        <v>726853.54</v>
      </c>
      <c r="P44" s="358">
        <f t="shared" si="4"/>
        <v>4601124.620000001</v>
      </c>
      <c r="Q44" s="358">
        <f t="shared" si="4"/>
        <v>1760536.5299999998</v>
      </c>
      <c r="R44" s="358">
        <f t="shared" si="4"/>
        <v>254684.03000000003</v>
      </c>
      <c r="S44" s="358">
        <f t="shared" si="4"/>
        <v>0</v>
      </c>
      <c r="T44" s="358">
        <f t="shared" si="4"/>
        <v>369100</v>
      </c>
      <c r="U44" s="358">
        <f t="shared" si="4"/>
        <v>0</v>
      </c>
      <c r="V44" s="358">
        <f t="shared" si="4"/>
        <v>0</v>
      </c>
      <c r="W44" s="358">
        <f t="shared" si="4"/>
        <v>1023825</v>
      </c>
      <c r="X44" s="358">
        <f t="shared" si="4"/>
        <v>163700</v>
      </c>
      <c r="Y44" s="358">
        <f t="shared" si="4"/>
        <v>510696.72</v>
      </c>
      <c r="Z44" s="358">
        <f t="shared" si="4"/>
        <v>8683666.9</v>
      </c>
      <c r="AA44" s="358">
        <f t="shared" si="4"/>
        <v>144000</v>
      </c>
      <c r="AB44" s="358">
        <f t="shared" si="4"/>
        <v>1128185</v>
      </c>
      <c r="AC44" s="358">
        <f t="shared" si="4"/>
        <v>0</v>
      </c>
      <c r="AD44" s="358">
        <f t="shared" si="4"/>
        <v>0</v>
      </c>
      <c r="AE44" s="358">
        <f t="shared" si="4"/>
        <v>13034</v>
      </c>
      <c r="AF44" s="358">
        <f t="shared" si="4"/>
        <v>0</v>
      </c>
      <c r="AG44" s="358">
        <f t="shared" si="4"/>
        <v>607210.37</v>
      </c>
      <c r="AH44" s="358">
        <f t="shared" si="4"/>
        <v>90540.98000000001</v>
      </c>
      <c r="AI44" s="358">
        <f t="shared" si="4"/>
        <v>2296377</v>
      </c>
      <c r="AJ44" s="358">
        <f t="shared" si="4"/>
        <v>56400</v>
      </c>
      <c r="AK44" s="358">
        <f t="shared" si="4"/>
        <v>1302940</v>
      </c>
      <c r="AL44" s="358">
        <f t="shared" si="4"/>
        <v>15000</v>
      </c>
      <c r="AM44" s="358">
        <f t="shared" si="4"/>
        <v>129765</v>
      </c>
      <c r="AN44" s="358">
        <f t="shared" si="4"/>
        <v>538320</v>
      </c>
      <c r="AO44" s="358">
        <f t="shared" si="4"/>
        <v>712341.11</v>
      </c>
      <c r="AP44" s="358">
        <f t="shared" si="4"/>
        <v>434538.14</v>
      </c>
      <c r="AQ44" s="358">
        <f t="shared" si="4"/>
        <v>1131350</v>
      </c>
      <c r="AR44" s="358">
        <f t="shared" si="4"/>
        <v>993030</v>
      </c>
      <c r="AS44" s="358">
        <f t="shared" si="4"/>
        <v>1951065.38</v>
      </c>
      <c r="AT44" s="349">
        <f t="shared" si="2"/>
        <v>10258877.98</v>
      </c>
      <c r="AU44" s="360"/>
      <c r="AV44" s="361"/>
      <c r="AW44" s="361"/>
    </row>
    <row r="45" spans="1:49" s="54" customFormat="1" ht="23.25">
      <c r="A45" s="76"/>
      <c r="B45" s="362" t="s">
        <v>117</v>
      </c>
      <c r="C45" s="363" t="s">
        <v>312</v>
      </c>
      <c r="D45" s="100">
        <v>13854</v>
      </c>
      <c r="E45" s="100">
        <v>8163</v>
      </c>
      <c r="F45" s="70">
        <v>21782101.5</v>
      </c>
      <c r="G45" s="70">
        <v>22723185.39</v>
      </c>
      <c r="H45" s="70">
        <v>17746806.71</v>
      </c>
      <c r="I45" s="75">
        <v>89</v>
      </c>
      <c r="J45" s="75">
        <v>2</v>
      </c>
      <c r="K45" s="75">
        <v>28</v>
      </c>
      <c r="L45" s="75">
        <v>32</v>
      </c>
      <c r="M45" s="101">
        <f aca="true" t="shared" si="5" ref="M45:M57">SUM(I45:L45)</f>
        <v>151</v>
      </c>
      <c r="N45" s="102"/>
      <c r="O45" s="102"/>
      <c r="P45" s="103"/>
      <c r="Q45" s="104"/>
      <c r="R45" s="105"/>
      <c r="S45" s="104"/>
      <c r="T45" s="105"/>
      <c r="U45" s="104"/>
      <c r="V45" s="105"/>
      <c r="W45" s="103"/>
      <c r="X45" s="103"/>
      <c r="Y45" s="103"/>
      <c r="Z45" s="106">
        <f aca="true" t="shared" si="6" ref="Z45:Z57">SUM(P45:Y45)</f>
        <v>0</v>
      </c>
      <c r="AA45" s="107"/>
      <c r="AB45" s="107"/>
      <c r="AC45" s="105"/>
      <c r="AD45" s="74"/>
      <c r="AE45" s="108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9">
        <f t="shared" si="2"/>
        <v>0</v>
      </c>
      <c r="AU45" s="73"/>
      <c r="AV45" s="74"/>
      <c r="AW45" s="74"/>
    </row>
    <row r="46" spans="1:49" s="54" customFormat="1" ht="23.25">
      <c r="A46" s="76"/>
      <c r="B46" s="350"/>
      <c r="C46" s="351" t="s">
        <v>311</v>
      </c>
      <c r="D46" s="100">
        <v>2705</v>
      </c>
      <c r="E46" s="100">
        <v>2002</v>
      </c>
      <c r="F46" s="70">
        <v>801618.42</v>
      </c>
      <c r="G46" s="70">
        <v>684053.31</v>
      </c>
      <c r="H46" s="70">
        <v>450141.67</v>
      </c>
      <c r="I46" s="75">
        <v>2</v>
      </c>
      <c r="J46" s="75">
        <v>0</v>
      </c>
      <c r="K46" s="75">
        <v>0</v>
      </c>
      <c r="L46" s="75">
        <v>1</v>
      </c>
      <c r="M46" s="101">
        <f t="shared" si="5"/>
        <v>3</v>
      </c>
      <c r="N46" s="72">
        <v>3450</v>
      </c>
      <c r="O46" s="72">
        <v>54603.05</v>
      </c>
      <c r="P46" s="71">
        <v>151600</v>
      </c>
      <c r="Q46" s="69">
        <v>225811.02</v>
      </c>
      <c r="R46" s="77">
        <v>0</v>
      </c>
      <c r="S46" s="69">
        <v>0</v>
      </c>
      <c r="T46" s="77">
        <v>0</v>
      </c>
      <c r="U46" s="69">
        <v>0</v>
      </c>
      <c r="V46" s="77">
        <v>0</v>
      </c>
      <c r="W46" s="71">
        <v>0</v>
      </c>
      <c r="X46" s="110">
        <v>82000</v>
      </c>
      <c r="Y46" s="71">
        <v>150000</v>
      </c>
      <c r="Z46" s="111">
        <f t="shared" si="6"/>
        <v>609411.02</v>
      </c>
      <c r="AA46" s="53">
        <v>0</v>
      </c>
      <c r="AB46" s="53">
        <v>0</v>
      </c>
      <c r="AC46" s="77">
        <v>0</v>
      </c>
      <c r="AD46" s="88">
        <v>0</v>
      </c>
      <c r="AE46" s="89">
        <v>0</v>
      </c>
      <c r="AF46" s="71">
        <v>0</v>
      </c>
      <c r="AG46" s="71">
        <v>266444.27</v>
      </c>
      <c r="AH46" s="71">
        <v>0</v>
      </c>
      <c r="AI46" s="71">
        <v>0</v>
      </c>
      <c r="AJ46" s="71">
        <v>92400</v>
      </c>
      <c r="AK46" s="71">
        <v>126500</v>
      </c>
      <c r="AL46" s="71">
        <v>18000</v>
      </c>
      <c r="AM46" s="71">
        <v>6304</v>
      </c>
      <c r="AN46" s="71">
        <v>87808</v>
      </c>
      <c r="AO46" s="71">
        <v>51359</v>
      </c>
      <c r="AP46" s="71">
        <v>145357</v>
      </c>
      <c r="AQ46" s="71"/>
      <c r="AR46" s="364">
        <v>82000</v>
      </c>
      <c r="AS46" s="71">
        <v>30341.320000000007</v>
      </c>
      <c r="AT46" s="112">
        <f t="shared" si="2"/>
        <v>906513.5900000001</v>
      </c>
      <c r="AU46" s="73"/>
      <c r="AV46" s="74"/>
      <c r="AW46" s="74"/>
    </row>
    <row r="47" spans="1:49" s="54" customFormat="1" ht="23.25">
      <c r="A47" s="76"/>
      <c r="B47" s="350"/>
      <c r="C47" s="351" t="s">
        <v>310</v>
      </c>
      <c r="D47" s="100">
        <v>3078</v>
      </c>
      <c r="E47" s="100">
        <v>1712</v>
      </c>
      <c r="F47" s="70">
        <v>1355642.7</v>
      </c>
      <c r="G47" s="70">
        <v>1380638.48</v>
      </c>
      <c r="H47" s="70">
        <v>1144972.27</v>
      </c>
      <c r="I47" s="75">
        <v>2</v>
      </c>
      <c r="J47" s="75">
        <v>0</v>
      </c>
      <c r="K47" s="75">
        <v>1</v>
      </c>
      <c r="L47" s="75">
        <v>0</v>
      </c>
      <c r="M47" s="101">
        <f t="shared" si="5"/>
        <v>3</v>
      </c>
      <c r="N47" s="72">
        <v>31930</v>
      </c>
      <c r="O47" s="72">
        <v>113628.6</v>
      </c>
      <c r="P47" s="71">
        <v>201600</v>
      </c>
      <c r="Q47" s="69">
        <v>217038.22</v>
      </c>
      <c r="R47" s="77">
        <v>0</v>
      </c>
      <c r="S47" s="69">
        <v>0</v>
      </c>
      <c r="T47" s="77">
        <v>0</v>
      </c>
      <c r="U47" s="69">
        <v>0</v>
      </c>
      <c r="V47" s="77">
        <v>0</v>
      </c>
      <c r="W47" s="71">
        <v>0</v>
      </c>
      <c r="X47" s="110">
        <v>95000</v>
      </c>
      <c r="Y47" s="71">
        <v>200000</v>
      </c>
      <c r="Z47" s="111">
        <f t="shared" si="6"/>
        <v>713638.22</v>
      </c>
      <c r="AA47" s="53">
        <v>93670</v>
      </c>
      <c r="AB47" s="53">
        <v>0</v>
      </c>
      <c r="AC47" s="77">
        <v>0</v>
      </c>
      <c r="AD47" s="88">
        <v>0</v>
      </c>
      <c r="AE47" s="89">
        <v>0</v>
      </c>
      <c r="AF47" s="71">
        <v>0</v>
      </c>
      <c r="AG47" s="71">
        <v>222297.96</v>
      </c>
      <c r="AH47" s="71">
        <v>26917.56</v>
      </c>
      <c r="AI47" s="71">
        <v>293998.7</v>
      </c>
      <c r="AJ47" s="71">
        <v>154400</v>
      </c>
      <c r="AK47" s="71">
        <v>74000</v>
      </c>
      <c r="AL47" s="71">
        <v>18000</v>
      </c>
      <c r="AM47" s="71">
        <v>10152</v>
      </c>
      <c r="AN47" s="71">
        <v>71405</v>
      </c>
      <c r="AO47" s="71">
        <v>41330</v>
      </c>
      <c r="AP47" s="71">
        <v>61318</v>
      </c>
      <c r="AQ47" s="71"/>
      <c r="AR47" s="364">
        <v>95000</v>
      </c>
      <c r="AS47" s="71">
        <v>79947.9</v>
      </c>
      <c r="AT47" s="112">
        <f t="shared" si="2"/>
        <v>1148767.1199999999</v>
      </c>
      <c r="AU47" s="73"/>
      <c r="AV47" s="74"/>
      <c r="AW47" s="74"/>
    </row>
    <row r="48" spans="1:49" s="54" customFormat="1" ht="23.25">
      <c r="A48" s="76"/>
      <c r="B48" s="350"/>
      <c r="C48" s="351" t="s">
        <v>309</v>
      </c>
      <c r="D48" s="100">
        <v>1521</v>
      </c>
      <c r="E48" s="100">
        <v>1011</v>
      </c>
      <c r="F48" s="70">
        <v>529127.79</v>
      </c>
      <c r="G48" s="70">
        <v>477470.63</v>
      </c>
      <c r="H48" s="70">
        <v>319538.4</v>
      </c>
      <c r="I48" s="75">
        <v>2</v>
      </c>
      <c r="J48" s="75">
        <v>0</v>
      </c>
      <c r="K48" s="75">
        <v>1</v>
      </c>
      <c r="L48" s="75">
        <v>0</v>
      </c>
      <c r="M48" s="101">
        <f t="shared" si="5"/>
        <v>3</v>
      </c>
      <c r="N48" s="72">
        <v>6050</v>
      </c>
      <c r="O48" s="72">
        <v>30361.15</v>
      </c>
      <c r="P48" s="71">
        <v>150000</v>
      </c>
      <c r="Q48" s="69">
        <v>113630.07</v>
      </c>
      <c r="R48" s="77">
        <v>0</v>
      </c>
      <c r="S48" s="69">
        <v>0</v>
      </c>
      <c r="T48" s="77">
        <v>0</v>
      </c>
      <c r="U48" s="69">
        <v>0</v>
      </c>
      <c r="V48" s="77">
        <v>0</v>
      </c>
      <c r="W48" s="71">
        <v>0</v>
      </c>
      <c r="X48" s="110">
        <v>95000</v>
      </c>
      <c r="Y48" s="71">
        <v>150000</v>
      </c>
      <c r="Z48" s="111">
        <f t="shared" si="6"/>
        <v>508630.07</v>
      </c>
      <c r="AA48" s="53">
        <v>0</v>
      </c>
      <c r="AB48" s="53">
        <v>0</v>
      </c>
      <c r="AC48" s="77">
        <v>0</v>
      </c>
      <c r="AD48" s="88">
        <v>0</v>
      </c>
      <c r="AE48" s="89">
        <v>0</v>
      </c>
      <c r="AF48" s="71">
        <v>0</v>
      </c>
      <c r="AG48" s="71">
        <v>145219.86</v>
      </c>
      <c r="AH48" s="71">
        <v>0</v>
      </c>
      <c r="AI48" s="71">
        <v>146880</v>
      </c>
      <c r="AJ48" s="71">
        <v>98400</v>
      </c>
      <c r="AK48" s="71">
        <v>78840</v>
      </c>
      <c r="AL48" s="71">
        <v>18000</v>
      </c>
      <c r="AM48" s="71">
        <v>740</v>
      </c>
      <c r="AN48" s="71">
        <v>40300</v>
      </c>
      <c r="AO48" s="71">
        <v>32950</v>
      </c>
      <c r="AP48" s="71">
        <v>8218</v>
      </c>
      <c r="AQ48" s="71"/>
      <c r="AR48" s="364">
        <v>95000</v>
      </c>
      <c r="AS48" s="71">
        <v>36668</v>
      </c>
      <c r="AT48" s="112">
        <f t="shared" si="2"/>
        <v>701215.86</v>
      </c>
      <c r="AU48" s="73"/>
      <c r="AV48" s="74"/>
      <c r="AW48" s="74"/>
    </row>
    <row r="49" spans="1:49" s="54" customFormat="1" ht="23.25">
      <c r="A49" s="76"/>
      <c r="B49" s="350"/>
      <c r="C49" s="351" t="s">
        <v>308</v>
      </c>
      <c r="D49" s="100">
        <v>1523</v>
      </c>
      <c r="E49" s="113">
        <v>889</v>
      </c>
      <c r="F49" s="70">
        <v>740713.39</v>
      </c>
      <c r="G49" s="70">
        <v>725189.82</v>
      </c>
      <c r="H49" s="70">
        <v>667243</v>
      </c>
      <c r="I49" s="75">
        <v>3</v>
      </c>
      <c r="J49" s="75">
        <v>0</v>
      </c>
      <c r="K49" s="75">
        <v>0</v>
      </c>
      <c r="L49" s="75">
        <v>0</v>
      </c>
      <c r="M49" s="101">
        <f t="shared" si="5"/>
        <v>3</v>
      </c>
      <c r="N49" s="72">
        <v>23400</v>
      </c>
      <c r="O49" s="72">
        <v>36072.45</v>
      </c>
      <c r="P49" s="71">
        <v>151600</v>
      </c>
      <c r="Q49" s="69">
        <v>146410.93</v>
      </c>
      <c r="R49" s="77">
        <v>0</v>
      </c>
      <c r="S49" s="69">
        <v>0</v>
      </c>
      <c r="T49" s="77">
        <v>0</v>
      </c>
      <c r="U49" s="69">
        <v>0</v>
      </c>
      <c r="V49" s="77">
        <v>0</v>
      </c>
      <c r="W49" s="71">
        <v>0</v>
      </c>
      <c r="X49" s="110">
        <v>95000</v>
      </c>
      <c r="Y49" s="71">
        <v>150000</v>
      </c>
      <c r="Z49" s="111">
        <f t="shared" si="6"/>
        <v>543010.9299999999</v>
      </c>
      <c r="AA49" s="53">
        <v>0</v>
      </c>
      <c r="AB49" s="53">
        <v>0</v>
      </c>
      <c r="AC49" s="77">
        <v>0</v>
      </c>
      <c r="AD49" s="88">
        <v>0</v>
      </c>
      <c r="AE49" s="89">
        <v>0</v>
      </c>
      <c r="AF49" s="71">
        <v>0</v>
      </c>
      <c r="AG49" s="71">
        <v>158186.98</v>
      </c>
      <c r="AH49" s="71">
        <v>0</v>
      </c>
      <c r="AI49" s="71">
        <v>0</v>
      </c>
      <c r="AJ49" s="71">
        <v>110400</v>
      </c>
      <c r="AK49" s="71">
        <v>80880</v>
      </c>
      <c r="AL49" s="71">
        <v>18000</v>
      </c>
      <c r="AM49" s="71">
        <v>4500</v>
      </c>
      <c r="AN49" s="71">
        <v>58729</v>
      </c>
      <c r="AO49" s="71">
        <v>43734</v>
      </c>
      <c r="AP49" s="71">
        <v>39338.96</v>
      </c>
      <c r="AQ49" s="71"/>
      <c r="AR49" s="364">
        <v>95000</v>
      </c>
      <c r="AS49" s="71">
        <v>45682.70000000001</v>
      </c>
      <c r="AT49" s="112">
        <f t="shared" si="2"/>
        <v>654451.6399999999</v>
      </c>
      <c r="AU49" s="73"/>
      <c r="AV49" s="74"/>
      <c r="AW49" s="74"/>
    </row>
    <row r="50" spans="1:49" s="54" customFormat="1" ht="23.25">
      <c r="A50" s="76"/>
      <c r="B50" s="350"/>
      <c r="C50" s="351" t="s">
        <v>307</v>
      </c>
      <c r="D50" s="100">
        <v>2223</v>
      </c>
      <c r="E50" s="100">
        <v>1625</v>
      </c>
      <c r="F50" s="70">
        <v>998664.74</v>
      </c>
      <c r="G50" s="70">
        <v>930250.36</v>
      </c>
      <c r="H50" s="70">
        <v>310236.25</v>
      </c>
      <c r="I50" s="75">
        <v>2</v>
      </c>
      <c r="J50" s="75">
        <v>0</v>
      </c>
      <c r="K50" s="75">
        <v>0</v>
      </c>
      <c r="L50" s="75">
        <v>1</v>
      </c>
      <c r="M50" s="101">
        <f t="shared" si="5"/>
        <v>3</v>
      </c>
      <c r="N50" s="72">
        <v>3060</v>
      </c>
      <c r="O50" s="72">
        <v>122968.3</v>
      </c>
      <c r="P50" s="71">
        <v>151600</v>
      </c>
      <c r="Q50" s="69">
        <v>130069.93</v>
      </c>
      <c r="R50" s="77">
        <v>0</v>
      </c>
      <c r="S50" s="69">
        <v>0</v>
      </c>
      <c r="T50" s="77">
        <v>0</v>
      </c>
      <c r="U50" s="69">
        <v>0</v>
      </c>
      <c r="V50" s="77">
        <v>0</v>
      </c>
      <c r="W50" s="71">
        <v>0</v>
      </c>
      <c r="X50" s="110">
        <v>95200</v>
      </c>
      <c r="Y50" s="71">
        <v>150000</v>
      </c>
      <c r="Z50" s="111">
        <f t="shared" si="6"/>
        <v>526869.9299999999</v>
      </c>
      <c r="AA50" s="53">
        <v>0</v>
      </c>
      <c r="AB50" s="53">
        <v>0</v>
      </c>
      <c r="AC50" s="77">
        <v>0</v>
      </c>
      <c r="AD50" s="88">
        <v>0</v>
      </c>
      <c r="AE50" s="89">
        <v>0</v>
      </c>
      <c r="AF50" s="71">
        <v>0</v>
      </c>
      <c r="AG50" s="71">
        <v>142889.9</v>
      </c>
      <c r="AH50" s="71">
        <v>0</v>
      </c>
      <c r="AI50" s="71">
        <v>0</v>
      </c>
      <c r="AJ50" s="71">
        <v>74400</v>
      </c>
      <c r="AK50" s="71">
        <v>76980</v>
      </c>
      <c r="AL50" s="71">
        <v>18000</v>
      </c>
      <c r="AM50" s="71">
        <v>10060</v>
      </c>
      <c r="AN50" s="71">
        <v>81896</v>
      </c>
      <c r="AO50" s="71">
        <v>54861</v>
      </c>
      <c r="AP50" s="71">
        <v>56969</v>
      </c>
      <c r="AQ50" s="71"/>
      <c r="AR50" s="364">
        <v>95200</v>
      </c>
      <c r="AS50" s="71">
        <v>21598.92</v>
      </c>
      <c r="AT50" s="112">
        <f t="shared" si="2"/>
        <v>632854.8200000001</v>
      </c>
      <c r="AU50" s="73"/>
      <c r="AV50" s="74"/>
      <c r="AW50" s="74"/>
    </row>
    <row r="51" spans="1:49" s="54" customFormat="1" ht="23.25">
      <c r="A51" s="76"/>
      <c r="B51" s="350"/>
      <c r="C51" s="351" t="s">
        <v>306</v>
      </c>
      <c r="D51" s="100">
        <v>2565</v>
      </c>
      <c r="E51" s="100">
        <v>1285</v>
      </c>
      <c r="F51" s="70">
        <v>1502650.73</v>
      </c>
      <c r="G51" s="70">
        <v>1596926.22</v>
      </c>
      <c r="H51" s="70">
        <v>1503911.24</v>
      </c>
      <c r="I51" s="75">
        <v>2</v>
      </c>
      <c r="J51" s="75">
        <v>0</v>
      </c>
      <c r="K51" s="75">
        <v>0</v>
      </c>
      <c r="L51" s="75">
        <v>1</v>
      </c>
      <c r="M51" s="101">
        <f t="shared" si="5"/>
        <v>3</v>
      </c>
      <c r="N51" s="72">
        <v>17940</v>
      </c>
      <c r="O51" s="72">
        <v>48211.3</v>
      </c>
      <c r="P51" s="71">
        <v>151200</v>
      </c>
      <c r="Q51" s="69">
        <v>153502.31</v>
      </c>
      <c r="R51" s="77">
        <v>0</v>
      </c>
      <c r="S51" s="69">
        <v>0</v>
      </c>
      <c r="T51" s="77">
        <v>0</v>
      </c>
      <c r="U51" s="69">
        <v>0</v>
      </c>
      <c r="V51" s="77">
        <v>0</v>
      </c>
      <c r="W51" s="71">
        <v>0</v>
      </c>
      <c r="X51" s="110">
        <v>95000</v>
      </c>
      <c r="Y51" s="71">
        <v>150000</v>
      </c>
      <c r="Z51" s="111">
        <f t="shared" si="6"/>
        <v>549702.31</v>
      </c>
      <c r="AA51" s="53">
        <v>0</v>
      </c>
      <c r="AB51" s="53">
        <v>0</v>
      </c>
      <c r="AC51" s="77">
        <v>0</v>
      </c>
      <c r="AD51" s="88">
        <v>0</v>
      </c>
      <c r="AE51" s="89">
        <v>0</v>
      </c>
      <c r="AF51" s="71">
        <v>0</v>
      </c>
      <c r="AG51" s="71">
        <v>167464.35</v>
      </c>
      <c r="AH51" s="71">
        <v>0</v>
      </c>
      <c r="AI51" s="71">
        <v>92400</v>
      </c>
      <c r="AJ51" s="71">
        <v>72800</v>
      </c>
      <c r="AK51" s="71">
        <v>74560</v>
      </c>
      <c r="AL51" s="71">
        <v>18000</v>
      </c>
      <c r="AM51" s="71">
        <v>14708</v>
      </c>
      <c r="AN51" s="71">
        <v>47600</v>
      </c>
      <c r="AO51" s="71">
        <v>43286</v>
      </c>
      <c r="AP51" s="71">
        <v>31653</v>
      </c>
      <c r="AQ51" s="71"/>
      <c r="AR51" s="364">
        <v>95000</v>
      </c>
      <c r="AS51" s="71">
        <v>15026</v>
      </c>
      <c r="AT51" s="112">
        <f t="shared" si="2"/>
        <v>672497.35</v>
      </c>
      <c r="AU51" s="73"/>
      <c r="AV51" s="74"/>
      <c r="AW51" s="74"/>
    </row>
    <row r="52" spans="1:49" s="54" customFormat="1" ht="23.25">
      <c r="A52" s="76"/>
      <c r="B52" s="350"/>
      <c r="C52" s="351" t="s">
        <v>305</v>
      </c>
      <c r="D52" s="100">
        <v>3199</v>
      </c>
      <c r="E52" s="100">
        <v>2135</v>
      </c>
      <c r="F52" s="70">
        <v>834001.95</v>
      </c>
      <c r="G52" s="70">
        <v>856608.79</v>
      </c>
      <c r="H52" s="70">
        <v>672874.91</v>
      </c>
      <c r="I52" s="75">
        <v>2</v>
      </c>
      <c r="J52" s="75">
        <v>0</v>
      </c>
      <c r="K52" s="75">
        <v>1</v>
      </c>
      <c r="L52" s="75">
        <v>0</v>
      </c>
      <c r="M52" s="101">
        <f t="shared" si="5"/>
        <v>3</v>
      </c>
      <c r="N52" s="72">
        <v>54750</v>
      </c>
      <c r="O52" s="72">
        <v>46068.9</v>
      </c>
      <c r="P52" s="71">
        <v>201600</v>
      </c>
      <c r="Q52" s="69">
        <v>217169.88</v>
      </c>
      <c r="R52" s="77">
        <v>0</v>
      </c>
      <c r="S52" s="69">
        <v>0</v>
      </c>
      <c r="T52" s="77">
        <v>0</v>
      </c>
      <c r="U52" s="69">
        <v>0</v>
      </c>
      <c r="V52" s="77">
        <v>0</v>
      </c>
      <c r="W52" s="71">
        <v>0</v>
      </c>
      <c r="X52" s="110">
        <v>91800</v>
      </c>
      <c r="Y52" s="71">
        <v>200000</v>
      </c>
      <c r="Z52" s="111">
        <f t="shared" si="6"/>
        <v>710569.88</v>
      </c>
      <c r="AA52" s="53">
        <v>0</v>
      </c>
      <c r="AB52" s="53">
        <v>0</v>
      </c>
      <c r="AC52" s="77">
        <v>0</v>
      </c>
      <c r="AD52" s="88">
        <v>0</v>
      </c>
      <c r="AE52" s="89">
        <v>0</v>
      </c>
      <c r="AF52" s="71">
        <v>0</v>
      </c>
      <c r="AG52" s="71">
        <v>221315.3</v>
      </c>
      <c r="AH52" s="71">
        <v>94172.96</v>
      </c>
      <c r="AI52" s="71">
        <v>123360</v>
      </c>
      <c r="AJ52" s="71">
        <v>126000</v>
      </c>
      <c r="AK52" s="71">
        <v>8200</v>
      </c>
      <c r="AL52" s="71">
        <v>36000</v>
      </c>
      <c r="AM52" s="71">
        <v>14140</v>
      </c>
      <c r="AN52" s="71">
        <v>124994</v>
      </c>
      <c r="AO52" s="71">
        <v>57648.25</v>
      </c>
      <c r="AP52" s="71">
        <v>54232.56</v>
      </c>
      <c r="AQ52" s="71"/>
      <c r="AR52" s="364">
        <v>91800</v>
      </c>
      <c r="AS52" s="71">
        <v>33287</v>
      </c>
      <c r="AT52" s="112">
        <f t="shared" si="2"/>
        <v>985150.0700000001</v>
      </c>
      <c r="AU52" s="73"/>
      <c r="AV52" s="74"/>
      <c r="AW52" s="74"/>
    </row>
    <row r="53" spans="1:49" s="54" customFormat="1" ht="23.25">
      <c r="A53" s="76"/>
      <c r="B53" s="350"/>
      <c r="C53" s="351" t="s">
        <v>304</v>
      </c>
      <c r="D53" s="100">
        <v>1583</v>
      </c>
      <c r="E53" s="113">
        <v>841</v>
      </c>
      <c r="F53" s="70">
        <v>847376.39</v>
      </c>
      <c r="G53" s="70">
        <v>1025504.37</v>
      </c>
      <c r="H53" s="70">
        <v>909352.58</v>
      </c>
      <c r="I53" s="75">
        <v>3</v>
      </c>
      <c r="J53" s="75">
        <v>0</v>
      </c>
      <c r="K53" s="75">
        <v>0</v>
      </c>
      <c r="L53" s="75">
        <v>1</v>
      </c>
      <c r="M53" s="101">
        <f t="shared" si="5"/>
        <v>4</v>
      </c>
      <c r="N53" s="72">
        <v>16612</v>
      </c>
      <c r="O53" s="72">
        <v>23446.1</v>
      </c>
      <c r="P53" s="71">
        <v>150800</v>
      </c>
      <c r="Q53" s="69">
        <v>109074.48</v>
      </c>
      <c r="R53" s="77">
        <v>0</v>
      </c>
      <c r="S53" s="69">
        <v>0</v>
      </c>
      <c r="T53" s="77">
        <v>0</v>
      </c>
      <c r="U53" s="69">
        <v>0</v>
      </c>
      <c r="V53" s="77">
        <v>0</v>
      </c>
      <c r="W53" s="71">
        <v>0</v>
      </c>
      <c r="X53" s="110">
        <v>95000</v>
      </c>
      <c r="Y53" s="71">
        <v>150000</v>
      </c>
      <c r="Z53" s="111">
        <f t="shared" si="6"/>
        <v>504874.48</v>
      </c>
      <c r="AA53" s="53">
        <v>0</v>
      </c>
      <c r="AB53" s="53">
        <v>0</v>
      </c>
      <c r="AC53" s="77">
        <v>0</v>
      </c>
      <c r="AD53" s="88">
        <v>0</v>
      </c>
      <c r="AE53" s="89">
        <v>0</v>
      </c>
      <c r="AF53" s="71">
        <v>0</v>
      </c>
      <c r="AG53" s="71">
        <v>110528.57</v>
      </c>
      <c r="AH53" s="71">
        <v>0</v>
      </c>
      <c r="AI53" s="71">
        <v>64400</v>
      </c>
      <c r="AJ53" s="71">
        <v>90800</v>
      </c>
      <c r="AK53" s="71">
        <v>70720</v>
      </c>
      <c r="AL53" s="71">
        <v>30000</v>
      </c>
      <c r="AM53" s="71">
        <v>19812</v>
      </c>
      <c r="AN53" s="71">
        <v>70274</v>
      </c>
      <c r="AO53" s="71">
        <v>35545</v>
      </c>
      <c r="AP53" s="71">
        <v>146008.47</v>
      </c>
      <c r="AQ53" s="71"/>
      <c r="AR53" s="364">
        <v>95000</v>
      </c>
      <c r="AS53" s="71">
        <v>51008.47</v>
      </c>
      <c r="AT53" s="112">
        <f t="shared" si="2"/>
        <v>784096.51</v>
      </c>
      <c r="AU53" s="73"/>
      <c r="AV53" s="74"/>
      <c r="AW53" s="74"/>
    </row>
    <row r="54" spans="1:49" s="54" customFormat="1" ht="23.25">
      <c r="A54" s="76"/>
      <c r="B54" s="350"/>
      <c r="C54" s="351" t="s">
        <v>356</v>
      </c>
      <c r="D54" s="100">
        <v>1569</v>
      </c>
      <c r="E54" s="100">
        <v>1030</v>
      </c>
      <c r="F54" s="70">
        <v>619497.01</v>
      </c>
      <c r="G54" s="70">
        <v>438198.4</v>
      </c>
      <c r="H54" s="70">
        <v>151842.73</v>
      </c>
      <c r="I54" s="75">
        <v>1</v>
      </c>
      <c r="J54" s="75">
        <v>0</v>
      </c>
      <c r="K54" s="75">
        <v>0</v>
      </c>
      <c r="L54" s="75">
        <v>1</v>
      </c>
      <c r="M54" s="101">
        <f t="shared" si="5"/>
        <v>2</v>
      </c>
      <c r="N54" s="72">
        <v>32170</v>
      </c>
      <c r="O54" s="72">
        <v>58108.78</v>
      </c>
      <c r="P54" s="71">
        <v>151200</v>
      </c>
      <c r="Q54" s="69">
        <v>191932.38</v>
      </c>
      <c r="R54" s="77">
        <v>0</v>
      </c>
      <c r="S54" s="69">
        <v>0</v>
      </c>
      <c r="T54" s="77">
        <v>0</v>
      </c>
      <c r="U54" s="69">
        <v>0</v>
      </c>
      <c r="V54" s="77">
        <v>0</v>
      </c>
      <c r="W54" s="71">
        <v>0</v>
      </c>
      <c r="X54" s="110">
        <v>85500</v>
      </c>
      <c r="Y54" s="71">
        <v>150000</v>
      </c>
      <c r="Z54" s="111">
        <f t="shared" si="6"/>
        <v>578632.38</v>
      </c>
      <c r="AA54" s="53">
        <v>0</v>
      </c>
      <c r="AB54" s="53">
        <v>0</v>
      </c>
      <c r="AC54" s="77">
        <v>0</v>
      </c>
      <c r="AD54" s="88">
        <v>0</v>
      </c>
      <c r="AE54" s="89">
        <v>0</v>
      </c>
      <c r="AF54" s="71">
        <v>0</v>
      </c>
      <c r="AG54" s="71">
        <v>177336.4</v>
      </c>
      <c r="AH54" s="71">
        <v>0</v>
      </c>
      <c r="AI54" s="71">
        <v>146880</v>
      </c>
      <c r="AJ54" s="71">
        <v>80000</v>
      </c>
      <c r="AK54" s="71">
        <v>112320</v>
      </c>
      <c r="AL54" s="71">
        <v>18000</v>
      </c>
      <c r="AM54" s="71">
        <v>1480</v>
      </c>
      <c r="AN54" s="71">
        <v>97208</v>
      </c>
      <c r="AO54" s="71">
        <v>70481</v>
      </c>
      <c r="AP54" s="71">
        <v>89041</v>
      </c>
      <c r="AQ54" s="71"/>
      <c r="AR54" s="364">
        <v>85500</v>
      </c>
      <c r="AS54" s="71">
        <v>12465</v>
      </c>
      <c r="AT54" s="112">
        <f t="shared" si="2"/>
        <v>890711.4</v>
      </c>
      <c r="AU54" s="73"/>
      <c r="AV54" s="74"/>
      <c r="AW54" s="74"/>
    </row>
    <row r="55" spans="1:49" s="54" customFormat="1" ht="23.25">
      <c r="A55" s="76"/>
      <c r="B55" s="350"/>
      <c r="C55" s="351" t="s">
        <v>303</v>
      </c>
      <c r="D55" s="100">
        <v>2907</v>
      </c>
      <c r="E55" s="100">
        <v>1682</v>
      </c>
      <c r="F55" s="70">
        <v>956351.24</v>
      </c>
      <c r="G55" s="70">
        <v>786184.35</v>
      </c>
      <c r="H55" s="70">
        <v>501193.82</v>
      </c>
      <c r="I55" s="75">
        <v>2</v>
      </c>
      <c r="J55" s="75">
        <v>0</v>
      </c>
      <c r="K55" s="75">
        <v>2</v>
      </c>
      <c r="L55" s="75">
        <v>0</v>
      </c>
      <c r="M55" s="101">
        <f t="shared" si="5"/>
        <v>4</v>
      </c>
      <c r="N55" s="72">
        <v>52485</v>
      </c>
      <c r="O55" s="72">
        <v>41490.05</v>
      </c>
      <c r="P55" s="71">
        <v>270840</v>
      </c>
      <c r="Q55" s="69">
        <v>190296.79</v>
      </c>
      <c r="R55" s="77">
        <v>0</v>
      </c>
      <c r="S55" s="69">
        <v>0</v>
      </c>
      <c r="T55" s="77">
        <v>0</v>
      </c>
      <c r="U55" s="69">
        <v>0</v>
      </c>
      <c r="V55" s="77">
        <v>0</v>
      </c>
      <c r="W55" s="71">
        <v>0</v>
      </c>
      <c r="X55" s="110">
        <v>99800</v>
      </c>
      <c r="Y55" s="71">
        <v>150000</v>
      </c>
      <c r="Z55" s="111">
        <f t="shared" si="6"/>
        <v>710936.79</v>
      </c>
      <c r="AA55" s="53">
        <v>0</v>
      </c>
      <c r="AB55" s="53">
        <v>0</v>
      </c>
      <c r="AC55" s="77">
        <v>0</v>
      </c>
      <c r="AD55" s="88">
        <v>0</v>
      </c>
      <c r="AE55" s="89">
        <v>0</v>
      </c>
      <c r="AF55" s="71">
        <v>0</v>
      </c>
      <c r="AG55" s="71">
        <v>261993.82</v>
      </c>
      <c r="AH55" s="71">
        <v>16298</v>
      </c>
      <c r="AI55" s="71">
        <v>426600</v>
      </c>
      <c r="AJ55" s="71">
        <v>121200</v>
      </c>
      <c r="AK55" s="71">
        <v>88800</v>
      </c>
      <c r="AL55" s="71">
        <v>18000</v>
      </c>
      <c r="AM55" s="71">
        <v>3512</v>
      </c>
      <c r="AN55" s="71">
        <v>43050</v>
      </c>
      <c r="AO55" s="71">
        <v>50568</v>
      </c>
      <c r="AP55" s="71">
        <v>18207</v>
      </c>
      <c r="AQ55" s="71"/>
      <c r="AR55" s="364">
        <v>99800</v>
      </c>
      <c r="AS55" s="71">
        <v>25835</v>
      </c>
      <c r="AT55" s="112">
        <f t="shared" si="2"/>
        <v>1173863.82</v>
      </c>
      <c r="AU55" s="73"/>
      <c r="AV55" s="74"/>
      <c r="AW55" s="74"/>
    </row>
    <row r="56" spans="1:49" s="54" customFormat="1" ht="23.25">
      <c r="A56" s="76"/>
      <c r="B56" s="350"/>
      <c r="C56" s="351" t="s">
        <v>302</v>
      </c>
      <c r="D56" s="100">
        <v>4079</v>
      </c>
      <c r="E56" s="100">
        <v>2496</v>
      </c>
      <c r="F56" s="70">
        <v>1310376.69</v>
      </c>
      <c r="G56" s="70">
        <v>1414071.73</v>
      </c>
      <c r="H56" s="70">
        <v>1340620.2</v>
      </c>
      <c r="I56" s="75">
        <v>4</v>
      </c>
      <c r="J56" s="75">
        <v>0</v>
      </c>
      <c r="K56" s="75">
        <v>1</v>
      </c>
      <c r="L56" s="75">
        <v>0</v>
      </c>
      <c r="M56" s="101">
        <f t="shared" si="5"/>
        <v>5</v>
      </c>
      <c r="N56" s="72">
        <v>17360</v>
      </c>
      <c r="O56" s="72">
        <v>37349</v>
      </c>
      <c r="P56" s="71">
        <v>202000</v>
      </c>
      <c r="Q56" s="69">
        <v>165184.59</v>
      </c>
      <c r="R56" s="77">
        <v>0</v>
      </c>
      <c r="S56" s="69">
        <v>0</v>
      </c>
      <c r="T56" s="77">
        <v>0</v>
      </c>
      <c r="U56" s="69">
        <v>0</v>
      </c>
      <c r="V56" s="77">
        <v>0</v>
      </c>
      <c r="W56" s="71">
        <v>0</v>
      </c>
      <c r="X56" s="110">
        <v>95000</v>
      </c>
      <c r="Y56" s="71">
        <v>200000</v>
      </c>
      <c r="Z56" s="111">
        <f t="shared" si="6"/>
        <v>662184.59</v>
      </c>
      <c r="AA56" s="53">
        <v>0</v>
      </c>
      <c r="AB56" s="53">
        <v>0</v>
      </c>
      <c r="AC56" s="77">
        <v>0</v>
      </c>
      <c r="AD56" s="88">
        <v>0</v>
      </c>
      <c r="AE56" s="89">
        <v>0</v>
      </c>
      <c r="AF56" s="71">
        <v>0</v>
      </c>
      <c r="AG56" s="71">
        <v>186104.14</v>
      </c>
      <c r="AH56" s="71">
        <v>1458</v>
      </c>
      <c r="AI56" s="71">
        <v>97600</v>
      </c>
      <c r="AJ56" s="71">
        <v>128800</v>
      </c>
      <c r="AK56" s="71">
        <v>79840</v>
      </c>
      <c r="AL56" s="71">
        <v>36000</v>
      </c>
      <c r="AM56" s="71">
        <v>14200</v>
      </c>
      <c r="AN56" s="71">
        <v>54700</v>
      </c>
      <c r="AO56" s="71">
        <v>45303</v>
      </c>
      <c r="AP56" s="71">
        <v>31005</v>
      </c>
      <c r="AQ56" s="71"/>
      <c r="AR56" s="364">
        <v>95000</v>
      </c>
      <c r="AS56" s="71">
        <v>57946</v>
      </c>
      <c r="AT56" s="112">
        <f t="shared" si="2"/>
        <v>827956.14</v>
      </c>
      <c r="AU56" s="73"/>
      <c r="AV56" s="74"/>
      <c r="AW56" s="74"/>
    </row>
    <row r="57" spans="1:49" s="54" customFormat="1" ht="23.25">
      <c r="A57" s="76"/>
      <c r="B57" s="350"/>
      <c r="C57" s="351" t="s">
        <v>301</v>
      </c>
      <c r="D57" s="100">
        <v>3912</v>
      </c>
      <c r="E57" s="100">
        <v>2099</v>
      </c>
      <c r="F57" s="70">
        <v>947573.37</v>
      </c>
      <c r="G57" s="70">
        <v>1057159.25</v>
      </c>
      <c r="H57" s="70">
        <v>978659.09</v>
      </c>
      <c r="I57" s="75">
        <v>5</v>
      </c>
      <c r="J57" s="75">
        <v>0</v>
      </c>
      <c r="K57" s="75">
        <v>1</v>
      </c>
      <c r="L57" s="75">
        <v>0</v>
      </c>
      <c r="M57" s="101">
        <f t="shared" si="5"/>
        <v>6</v>
      </c>
      <c r="N57" s="72">
        <v>19540</v>
      </c>
      <c r="O57" s="72">
        <v>45852.4</v>
      </c>
      <c r="P57" s="71">
        <v>202000</v>
      </c>
      <c r="Q57" s="69">
        <v>152699.89</v>
      </c>
      <c r="R57" s="77">
        <v>0</v>
      </c>
      <c r="S57" s="69">
        <v>0</v>
      </c>
      <c r="T57" s="77">
        <v>0</v>
      </c>
      <c r="U57" s="69">
        <v>0</v>
      </c>
      <c r="V57" s="77">
        <v>0</v>
      </c>
      <c r="W57" s="71">
        <v>0</v>
      </c>
      <c r="X57" s="110">
        <v>95000</v>
      </c>
      <c r="Y57" s="71">
        <v>200000</v>
      </c>
      <c r="Z57" s="111">
        <f t="shared" si="6"/>
        <v>649699.89</v>
      </c>
      <c r="AA57" s="53">
        <v>102550</v>
      </c>
      <c r="AB57" s="53">
        <v>0</v>
      </c>
      <c r="AC57" s="77">
        <v>0</v>
      </c>
      <c r="AD57" s="88">
        <v>0</v>
      </c>
      <c r="AE57" s="89">
        <v>0</v>
      </c>
      <c r="AF57" s="71">
        <v>0</v>
      </c>
      <c r="AG57" s="71">
        <v>160068.34</v>
      </c>
      <c r="AH57" s="71">
        <v>16230.8</v>
      </c>
      <c r="AI57" s="71">
        <v>80800</v>
      </c>
      <c r="AJ57" s="71">
        <v>126200</v>
      </c>
      <c r="AK57" s="71">
        <v>85460</v>
      </c>
      <c r="AL57" s="71">
        <v>18000</v>
      </c>
      <c r="AM57" s="71">
        <v>24212</v>
      </c>
      <c r="AN57" s="71">
        <v>60935</v>
      </c>
      <c r="AO57" s="71">
        <v>48153</v>
      </c>
      <c r="AP57" s="71">
        <v>78895.84</v>
      </c>
      <c r="AQ57" s="71"/>
      <c r="AR57" s="364">
        <v>95000</v>
      </c>
      <c r="AS57" s="71">
        <v>80192.95000000001</v>
      </c>
      <c r="AT57" s="112">
        <f t="shared" si="2"/>
        <v>874147.9299999999</v>
      </c>
      <c r="AU57" s="73"/>
      <c r="AV57" s="74"/>
      <c r="AW57" s="74"/>
    </row>
    <row r="58" spans="1:49" s="54" customFormat="1" ht="23.25">
      <c r="A58" s="76"/>
      <c r="B58" s="365" t="s">
        <v>330</v>
      </c>
      <c r="C58" s="365"/>
      <c r="D58" s="114">
        <f>SUM(D45:D57)</f>
        <v>44718</v>
      </c>
      <c r="E58" s="114">
        <f aca="true" t="shared" si="7" ref="E58:AS58">SUM(E45:E57)</f>
        <v>26970</v>
      </c>
      <c r="F58" s="114">
        <f t="shared" si="7"/>
        <v>33225695.92</v>
      </c>
      <c r="G58" s="114">
        <f t="shared" si="7"/>
        <v>34095441.099999994</v>
      </c>
      <c r="H58" s="114">
        <f t="shared" si="7"/>
        <v>26697392.869999997</v>
      </c>
      <c r="I58" s="115">
        <f t="shared" si="7"/>
        <v>119</v>
      </c>
      <c r="J58" s="115">
        <f t="shared" si="7"/>
        <v>2</v>
      </c>
      <c r="K58" s="115">
        <f t="shared" si="7"/>
        <v>35</v>
      </c>
      <c r="L58" s="115">
        <f t="shared" si="7"/>
        <v>37</v>
      </c>
      <c r="M58" s="115">
        <f t="shared" si="7"/>
        <v>193</v>
      </c>
      <c r="N58" s="115">
        <f t="shared" si="7"/>
        <v>278747</v>
      </c>
      <c r="O58" s="115">
        <f t="shared" si="7"/>
        <v>658160.0800000001</v>
      </c>
      <c r="P58" s="115">
        <f t="shared" si="7"/>
        <v>2136040</v>
      </c>
      <c r="Q58" s="115">
        <f t="shared" si="7"/>
        <v>2012820.4899999998</v>
      </c>
      <c r="R58" s="115">
        <f t="shared" si="7"/>
        <v>0</v>
      </c>
      <c r="S58" s="115">
        <f t="shared" si="7"/>
        <v>0</v>
      </c>
      <c r="T58" s="115">
        <f t="shared" si="7"/>
        <v>0</v>
      </c>
      <c r="U58" s="115">
        <f t="shared" si="7"/>
        <v>0</v>
      </c>
      <c r="V58" s="115">
        <f t="shared" si="7"/>
        <v>0</v>
      </c>
      <c r="W58" s="115">
        <f t="shared" si="7"/>
        <v>0</v>
      </c>
      <c r="X58" s="115">
        <f t="shared" si="7"/>
        <v>1119300</v>
      </c>
      <c r="Y58" s="115">
        <f t="shared" si="7"/>
        <v>2000000</v>
      </c>
      <c r="Z58" s="115">
        <f t="shared" si="7"/>
        <v>7268160.489999999</v>
      </c>
      <c r="AA58" s="115">
        <f t="shared" si="7"/>
        <v>196220</v>
      </c>
      <c r="AB58" s="115">
        <f t="shared" si="7"/>
        <v>0</v>
      </c>
      <c r="AC58" s="115">
        <f t="shared" si="7"/>
        <v>0</v>
      </c>
      <c r="AD58" s="115">
        <f t="shared" si="7"/>
        <v>0</v>
      </c>
      <c r="AE58" s="115">
        <f t="shared" si="7"/>
        <v>0</v>
      </c>
      <c r="AF58" s="115">
        <f t="shared" si="7"/>
        <v>0</v>
      </c>
      <c r="AG58" s="115">
        <f t="shared" si="7"/>
        <v>2219849.89</v>
      </c>
      <c r="AH58" s="115">
        <f t="shared" si="7"/>
        <v>155077.32</v>
      </c>
      <c r="AI58" s="115">
        <f t="shared" si="7"/>
        <v>1472918.7</v>
      </c>
      <c r="AJ58" s="115">
        <f t="shared" si="7"/>
        <v>1275800</v>
      </c>
      <c r="AK58" s="115">
        <f t="shared" si="7"/>
        <v>957100</v>
      </c>
      <c r="AL58" s="115">
        <f t="shared" si="7"/>
        <v>264000</v>
      </c>
      <c r="AM58" s="115">
        <f t="shared" si="7"/>
        <v>123820</v>
      </c>
      <c r="AN58" s="115">
        <f t="shared" si="7"/>
        <v>838899</v>
      </c>
      <c r="AO58" s="115">
        <f t="shared" si="7"/>
        <v>575218.25</v>
      </c>
      <c r="AP58" s="115">
        <f t="shared" si="7"/>
        <v>760243.83</v>
      </c>
      <c r="AQ58" s="115">
        <f t="shared" si="7"/>
        <v>0</v>
      </c>
      <c r="AR58" s="115">
        <f t="shared" si="7"/>
        <v>1119300</v>
      </c>
      <c r="AS58" s="115">
        <f t="shared" si="7"/>
        <v>489999.26000000007</v>
      </c>
      <c r="AT58" s="112">
        <f t="shared" si="2"/>
        <v>10252226.25</v>
      </c>
      <c r="AU58" s="116"/>
      <c r="AV58" s="117"/>
      <c r="AW58" s="117"/>
    </row>
    <row r="59" spans="1:50" s="211" customFormat="1" ht="23.25">
      <c r="A59" s="195"/>
      <c r="B59" s="366" t="s">
        <v>116</v>
      </c>
      <c r="C59" s="366" t="s">
        <v>345</v>
      </c>
      <c r="D59" s="196">
        <v>40801</v>
      </c>
      <c r="E59" s="197">
        <v>25039</v>
      </c>
      <c r="F59" s="198"/>
      <c r="G59" s="198"/>
      <c r="H59" s="199">
        <v>5579197.15</v>
      </c>
      <c r="I59" s="198">
        <v>59</v>
      </c>
      <c r="J59" s="198">
        <v>1</v>
      </c>
      <c r="K59" s="198">
        <v>20</v>
      </c>
      <c r="L59" s="198">
        <v>23</v>
      </c>
      <c r="M59" s="101">
        <f>SUM(I59:L59)</f>
        <v>103</v>
      </c>
      <c r="N59" s="200"/>
      <c r="O59" s="200"/>
      <c r="P59" s="201"/>
      <c r="Q59" s="202">
        <f>SUM(78129.42+995206.57+160338.69+124505.81)</f>
        <v>1358180.49</v>
      </c>
      <c r="R59" s="203"/>
      <c r="S59" s="204"/>
      <c r="T59" s="203"/>
      <c r="U59" s="204"/>
      <c r="V59" s="203"/>
      <c r="W59" s="205">
        <f>SUM(1107556)</f>
        <v>1107556</v>
      </c>
      <c r="X59" s="201"/>
      <c r="Y59" s="205">
        <f>SUM(1875000+1875000)</f>
        <v>3750000</v>
      </c>
      <c r="Z59" s="206">
        <f>SUM(P59:Y59)</f>
        <v>6215736.49</v>
      </c>
      <c r="AA59" s="207"/>
      <c r="AB59" s="207"/>
      <c r="AC59" s="203"/>
      <c r="AD59" s="208"/>
      <c r="AE59" s="209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>
        <f t="shared" si="2"/>
        <v>0</v>
      </c>
      <c r="AU59" s="210"/>
      <c r="AV59" s="208"/>
      <c r="AW59" s="208"/>
      <c r="AX59" s="211" t="s">
        <v>360</v>
      </c>
    </row>
    <row r="60" spans="1:49" s="262" customFormat="1" ht="23.25">
      <c r="A60" s="253"/>
      <c r="B60" s="367" t="s">
        <v>116</v>
      </c>
      <c r="C60" s="367" t="s">
        <v>300</v>
      </c>
      <c r="D60" s="254">
        <v>4053</v>
      </c>
      <c r="E60" s="154">
        <v>2766</v>
      </c>
      <c r="F60" s="255">
        <v>869739.73</v>
      </c>
      <c r="G60" s="255">
        <v>660800.94</v>
      </c>
      <c r="H60" s="255">
        <v>488922.12</v>
      </c>
      <c r="I60" s="156">
        <v>5</v>
      </c>
      <c r="J60" s="156">
        <v>0</v>
      </c>
      <c r="K60" s="156">
        <v>1</v>
      </c>
      <c r="L60" s="156">
        <v>3</v>
      </c>
      <c r="M60" s="256">
        <f aca="true" t="shared" si="8" ref="M60:M67">SUM(I60:L60)</f>
        <v>9</v>
      </c>
      <c r="N60" s="257">
        <v>118140</v>
      </c>
      <c r="O60" s="258">
        <v>31573.95</v>
      </c>
      <c r="P60" s="159">
        <v>390146.07</v>
      </c>
      <c r="Q60" s="259">
        <v>175455.19</v>
      </c>
      <c r="R60" s="161">
        <v>0</v>
      </c>
      <c r="S60" s="160">
        <v>0</v>
      </c>
      <c r="T60" s="161">
        <v>0</v>
      </c>
      <c r="U60" s="160">
        <v>0</v>
      </c>
      <c r="V60" s="161">
        <v>0</v>
      </c>
      <c r="W60" s="166">
        <v>0</v>
      </c>
      <c r="X60" s="166">
        <v>123000</v>
      </c>
      <c r="Y60" s="159">
        <v>2912.7</v>
      </c>
      <c r="Z60" s="106">
        <f aca="true" t="shared" si="9" ref="Z60:Z71">SUM(P60:Y60)</f>
        <v>691513.96</v>
      </c>
      <c r="AA60" s="154">
        <v>91435</v>
      </c>
      <c r="AB60" s="161">
        <v>0</v>
      </c>
      <c r="AC60" s="161">
        <v>0</v>
      </c>
      <c r="AD60" s="163">
        <v>0</v>
      </c>
      <c r="AE60" s="164">
        <v>0</v>
      </c>
      <c r="AF60" s="165">
        <v>0</v>
      </c>
      <c r="AG60" s="165">
        <v>0</v>
      </c>
      <c r="AH60" s="165">
        <v>0</v>
      </c>
      <c r="AI60" s="166">
        <v>358618</v>
      </c>
      <c r="AJ60" s="165">
        <v>0</v>
      </c>
      <c r="AK60" s="166">
        <v>136875</v>
      </c>
      <c r="AL60" s="165">
        <v>0</v>
      </c>
      <c r="AM60" s="166">
        <v>28630</v>
      </c>
      <c r="AN60" s="166">
        <v>7400</v>
      </c>
      <c r="AO60" s="166">
        <v>76897</v>
      </c>
      <c r="AP60" s="159">
        <v>52872.9</v>
      </c>
      <c r="AQ60" s="165">
        <v>0</v>
      </c>
      <c r="AR60" s="166">
        <v>123000</v>
      </c>
      <c r="AS60" s="159">
        <v>105436.1</v>
      </c>
      <c r="AT60" s="260">
        <f>SUM(AG60:AS60)</f>
        <v>889729</v>
      </c>
      <c r="AU60" s="261"/>
      <c r="AV60" s="163"/>
      <c r="AW60" s="163"/>
    </row>
    <row r="61" spans="1:49" s="54" customFormat="1" ht="23.25">
      <c r="A61" s="263"/>
      <c r="B61" s="367" t="s">
        <v>116</v>
      </c>
      <c r="C61" s="367" t="s">
        <v>299</v>
      </c>
      <c r="D61" s="254">
        <v>4321</v>
      </c>
      <c r="E61" s="154">
        <v>2783</v>
      </c>
      <c r="F61" s="255">
        <v>1141721.86</v>
      </c>
      <c r="G61" s="255">
        <v>911458.82</v>
      </c>
      <c r="H61" s="255">
        <v>592219.33</v>
      </c>
      <c r="I61" s="156">
        <v>2</v>
      </c>
      <c r="J61" s="156">
        <v>0</v>
      </c>
      <c r="K61" s="156">
        <v>2</v>
      </c>
      <c r="L61" s="156">
        <v>1</v>
      </c>
      <c r="M61" s="256">
        <f t="shared" si="8"/>
        <v>5</v>
      </c>
      <c r="N61" s="257">
        <v>49260</v>
      </c>
      <c r="O61" s="264" t="s">
        <v>361</v>
      </c>
      <c r="P61" s="166">
        <v>365000</v>
      </c>
      <c r="Q61" s="259">
        <v>199406.57</v>
      </c>
      <c r="R61" s="161">
        <v>0</v>
      </c>
      <c r="S61" s="160">
        <v>0</v>
      </c>
      <c r="T61" s="161">
        <v>0</v>
      </c>
      <c r="U61" s="160">
        <v>0</v>
      </c>
      <c r="V61" s="161">
        <v>0</v>
      </c>
      <c r="W61" s="165">
        <v>86000</v>
      </c>
      <c r="X61" s="165" t="s">
        <v>362</v>
      </c>
      <c r="Y61" s="165">
        <v>0</v>
      </c>
      <c r="Z61" s="106">
        <f t="shared" si="9"/>
        <v>650406.5700000001</v>
      </c>
      <c r="AA61" s="154">
        <v>100588</v>
      </c>
      <c r="AB61" s="265" t="s">
        <v>363</v>
      </c>
      <c r="AC61" s="161">
        <v>0</v>
      </c>
      <c r="AD61" s="163">
        <v>0</v>
      </c>
      <c r="AE61" s="164">
        <v>0</v>
      </c>
      <c r="AF61" s="165">
        <v>38313.05</v>
      </c>
      <c r="AG61" s="165">
        <v>0</v>
      </c>
      <c r="AH61" s="165">
        <v>0</v>
      </c>
      <c r="AI61" s="159">
        <v>343483.8</v>
      </c>
      <c r="AJ61" s="165" t="s">
        <v>364</v>
      </c>
      <c r="AK61" s="166">
        <v>125700</v>
      </c>
      <c r="AL61" s="165">
        <v>0</v>
      </c>
      <c r="AM61" s="165">
        <v>4800</v>
      </c>
      <c r="AN61" s="166">
        <v>66170</v>
      </c>
      <c r="AO61" s="166">
        <v>62871</v>
      </c>
      <c r="AP61" s="166">
        <v>29070</v>
      </c>
      <c r="AQ61" s="165">
        <v>86000</v>
      </c>
      <c r="AR61" s="165">
        <v>0</v>
      </c>
      <c r="AS61" s="266" t="s">
        <v>365</v>
      </c>
      <c r="AT61" s="260">
        <f aca="true" t="shared" si="10" ref="AT61:AT72">SUM(AG61:AS61)</f>
        <v>718094.8</v>
      </c>
      <c r="AU61" s="261"/>
      <c r="AV61" s="163"/>
      <c r="AW61" s="163"/>
    </row>
    <row r="62" spans="1:49" s="54" customFormat="1" ht="23.25">
      <c r="A62" s="76"/>
      <c r="B62" s="351" t="s">
        <v>116</v>
      </c>
      <c r="C62" s="351" t="s">
        <v>298</v>
      </c>
      <c r="D62" s="267">
        <v>5869</v>
      </c>
      <c r="E62" s="105">
        <v>3854</v>
      </c>
      <c r="F62" s="70">
        <v>517788.07</v>
      </c>
      <c r="G62" s="70">
        <v>600131.62</v>
      </c>
      <c r="H62" s="70">
        <v>699912.6</v>
      </c>
      <c r="I62" s="75">
        <v>2</v>
      </c>
      <c r="J62" s="75">
        <v>0</v>
      </c>
      <c r="K62" s="75">
        <v>0</v>
      </c>
      <c r="L62" s="75">
        <v>2</v>
      </c>
      <c r="M62" s="101">
        <f t="shared" si="8"/>
        <v>4</v>
      </c>
      <c r="N62" s="138">
        <v>11020</v>
      </c>
      <c r="O62" s="102">
        <v>6428.9</v>
      </c>
      <c r="P62" s="103"/>
      <c r="Q62" s="104"/>
      <c r="R62" s="105"/>
      <c r="S62" s="104"/>
      <c r="T62" s="105"/>
      <c r="U62" s="104"/>
      <c r="V62" s="105"/>
      <c r="W62" s="103"/>
      <c r="X62" s="103"/>
      <c r="Y62" s="103"/>
      <c r="Z62" s="106">
        <f t="shared" si="9"/>
        <v>0</v>
      </c>
      <c r="AA62" s="107">
        <v>37250</v>
      </c>
      <c r="AB62" s="107">
        <v>48500</v>
      </c>
      <c r="AC62" s="105">
        <v>16000</v>
      </c>
      <c r="AD62" s="74"/>
      <c r="AE62" s="108"/>
      <c r="AF62" s="103"/>
      <c r="AG62" s="103">
        <v>18524.32</v>
      </c>
      <c r="AH62" s="103"/>
      <c r="AI62" s="103">
        <v>134172</v>
      </c>
      <c r="AJ62" s="103">
        <v>57600</v>
      </c>
      <c r="AK62" s="103">
        <v>0</v>
      </c>
      <c r="AL62" s="103">
        <v>18000</v>
      </c>
      <c r="AM62" s="103">
        <v>4800</v>
      </c>
      <c r="AN62" s="103"/>
      <c r="AO62" s="103">
        <v>34842</v>
      </c>
      <c r="AP62" s="103"/>
      <c r="AQ62" s="103"/>
      <c r="AR62" s="103">
        <v>94640</v>
      </c>
      <c r="AS62" s="103"/>
      <c r="AT62" s="109">
        <f t="shared" si="10"/>
        <v>362578.32</v>
      </c>
      <c r="AU62" s="73"/>
      <c r="AV62" s="74"/>
      <c r="AW62" s="74"/>
    </row>
    <row r="63" spans="1:49" s="54" customFormat="1" ht="23.25">
      <c r="A63" s="76"/>
      <c r="B63" s="351" t="s">
        <v>116</v>
      </c>
      <c r="C63" s="351" t="s">
        <v>297</v>
      </c>
      <c r="D63" s="267">
        <v>2772</v>
      </c>
      <c r="E63" s="105">
        <v>2503</v>
      </c>
      <c r="F63" s="75">
        <v>436446.59</v>
      </c>
      <c r="G63" s="75">
        <v>279333.94</v>
      </c>
      <c r="H63" s="75">
        <v>90674.79</v>
      </c>
      <c r="I63" s="75">
        <v>2</v>
      </c>
      <c r="J63" s="75">
        <v>0</v>
      </c>
      <c r="K63" s="75">
        <v>0</v>
      </c>
      <c r="L63" s="75">
        <v>2</v>
      </c>
      <c r="M63" s="101">
        <f t="shared" si="8"/>
        <v>4</v>
      </c>
      <c r="N63" s="102">
        <v>24780</v>
      </c>
      <c r="O63" s="102">
        <v>29496.7</v>
      </c>
      <c r="P63" s="103">
        <v>345574.37</v>
      </c>
      <c r="Q63" s="104">
        <v>101220.06</v>
      </c>
      <c r="R63" s="105">
        <v>0</v>
      </c>
      <c r="S63" s="104">
        <v>0</v>
      </c>
      <c r="T63" s="105">
        <v>0</v>
      </c>
      <c r="U63" s="104">
        <v>0</v>
      </c>
      <c r="V63" s="105">
        <v>0</v>
      </c>
      <c r="W63" s="103">
        <v>93800</v>
      </c>
      <c r="X63" s="103">
        <v>0</v>
      </c>
      <c r="Y63" s="103">
        <v>0</v>
      </c>
      <c r="Z63" s="106">
        <f t="shared" si="9"/>
        <v>540594.4299999999</v>
      </c>
      <c r="AA63" s="107">
        <v>180431</v>
      </c>
      <c r="AB63" s="107">
        <v>0</v>
      </c>
      <c r="AC63" s="105">
        <v>0</v>
      </c>
      <c r="AD63" s="74">
        <v>0</v>
      </c>
      <c r="AE63" s="108">
        <v>0</v>
      </c>
      <c r="AF63" s="103"/>
      <c r="AG63" s="103">
        <v>0</v>
      </c>
      <c r="AH63" s="103">
        <v>0</v>
      </c>
      <c r="AI63" s="103">
        <v>144512</v>
      </c>
      <c r="AJ63" s="103">
        <v>0</v>
      </c>
      <c r="AK63" s="103">
        <v>129900</v>
      </c>
      <c r="AL63" s="103">
        <v>0</v>
      </c>
      <c r="AM63" s="103">
        <v>0</v>
      </c>
      <c r="AN63" s="103">
        <v>0</v>
      </c>
      <c r="AO63" s="103">
        <v>70497.8</v>
      </c>
      <c r="AP63" s="103">
        <v>93890</v>
      </c>
      <c r="AQ63" s="103">
        <v>93800</v>
      </c>
      <c r="AR63" s="103">
        <v>0</v>
      </c>
      <c r="AS63" s="103">
        <v>20300</v>
      </c>
      <c r="AT63" s="109">
        <f t="shared" si="10"/>
        <v>552899.8</v>
      </c>
      <c r="AU63" s="73"/>
      <c r="AV63" s="74"/>
      <c r="AW63" s="74"/>
    </row>
    <row r="64" spans="1:49" s="276" customFormat="1" ht="23.25">
      <c r="A64" s="51"/>
      <c r="B64" s="355" t="s">
        <v>116</v>
      </c>
      <c r="C64" s="355" t="s">
        <v>296</v>
      </c>
      <c r="D64" s="268">
        <v>3281</v>
      </c>
      <c r="E64" s="269">
        <v>2011</v>
      </c>
      <c r="F64" s="52">
        <v>895450.08</v>
      </c>
      <c r="G64" s="52">
        <v>879379.39</v>
      </c>
      <c r="H64" s="52">
        <v>630065.39</v>
      </c>
      <c r="I64" s="52">
        <v>3</v>
      </c>
      <c r="J64" s="52">
        <v>0</v>
      </c>
      <c r="K64" s="52">
        <v>0</v>
      </c>
      <c r="L64" s="52">
        <v>2</v>
      </c>
      <c r="M64" s="52">
        <f t="shared" si="8"/>
        <v>5</v>
      </c>
      <c r="N64" s="270">
        <v>6920</v>
      </c>
      <c r="O64" s="270">
        <v>43994.24</v>
      </c>
      <c r="P64" s="271">
        <v>437493.98</v>
      </c>
      <c r="Q64" s="272">
        <v>102444.17</v>
      </c>
      <c r="R64" s="269">
        <v>0</v>
      </c>
      <c r="S64" s="272">
        <v>0</v>
      </c>
      <c r="T64" s="269">
        <v>0</v>
      </c>
      <c r="U64" s="272">
        <v>0</v>
      </c>
      <c r="V64" s="269">
        <v>0</v>
      </c>
      <c r="W64" s="271">
        <v>96500</v>
      </c>
      <c r="X64" s="271">
        <v>0</v>
      </c>
      <c r="Y64" s="271">
        <v>0</v>
      </c>
      <c r="Z64" s="273">
        <f t="shared" si="9"/>
        <v>636438.15</v>
      </c>
      <c r="AA64" s="274">
        <v>36084</v>
      </c>
      <c r="AB64" s="274">
        <v>96950</v>
      </c>
      <c r="AC64" s="269">
        <v>0</v>
      </c>
      <c r="AD64" s="50">
        <v>0</v>
      </c>
      <c r="AE64" s="275">
        <v>0</v>
      </c>
      <c r="AF64" s="271">
        <v>0</v>
      </c>
      <c r="AG64" s="271">
        <v>0</v>
      </c>
      <c r="AH64" s="271">
        <v>0</v>
      </c>
      <c r="AI64" s="271">
        <v>186675</v>
      </c>
      <c r="AJ64" s="271">
        <v>0</v>
      </c>
      <c r="AK64" s="271">
        <v>142275</v>
      </c>
      <c r="AL64" s="271">
        <v>0</v>
      </c>
      <c r="AM64" s="271">
        <v>4800</v>
      </c>
      <c r="AN64" s="271">
        <v>132325</v>
      </c>
      <c r="AO64" s="271">
        <v>53462</v>
      </c>
      <c r="AP64" s="271">
        <v>90676</v>
      </c>
      <c r="AQ64" s="271">
        <v>96500</v>
      </c>
      <c r="AR64" s="271">
        <v>0</v>
      </c>
      <c r="AS64" s="271">
        <v>110623</v>
      </c>
      <c r="AT64" s="271">
        <f t="shared" si="10"/>
        <v>817336</v>
      </c>
      <c r="AU64" s="49"/>
      <c r="AV64" s="50"/>
      <c r="AW64" s="50"/>
    </row>
    <row r="65" spans="1:49" s="54" customFormat="1" ht="23.25">
      <c r="A65" s="76"/>
      <c r="B65" s="351" t="s">
        <v>116</v>
      </c>
      <c r="C65" s="351" t="s">
        <v>295</v>
      </c>
      <c r="D65" s="277">
        <v>3962</v>
      </c>
      <c r="E65" s="137">
        <v>1459</v>
      </c>
      <c r="F65" s="70">
        <v>857575.28</v>
      </c>
      <c r="G65" s="70">
        <v>960143.83</v>
      </c>
      <c r="H65" s="70">
        <v>979302.4</v>
      </c>
      <c r="I65" s="75">
        <v>3</v>
      </c>
      <c r="J65" s="75">
        <v>0</v>
      </c>
      <c r="K65" s="75">
        <v>0</v>
      </c>
      <c r="L65" s="75">
        <v>1</v>
      </c>
      <c r="M65" s="101">
        <f t="shared" si="8"/>
        <v>4</v>
      </c>
      <c r="N65" s="72">
        <v>22500</v>
      </c>
      <c r="O65" s="72">
        <v>17691.25</v>
      </c>
      <c r="P65" s="71">
        <v>392497.7</v>
      </c>
      <c r="Q65" s="69">
        <v>77815.54</v>
      </c>
      <c r="R65" s="77">
        <v>123815.51</v>
      </c>
      <c r="S65" s="104">
        <v>0</v>
      </c>
      <c r="T65" s="105">
        <v>0</v>
      </c>
      <c r="U65" s="104">
        <v>0</v>
      </c>
      <c r="V65" s="105">
        <v>0</v>
      </c>
      <c r="W65" s="139">
        <v>12870</v>
      </c>
      <c r="X65" s="139">
        <v>16137</v>
      </c>
      <c r="Y65" s="103"/>
      <c r="Z65" s="106">
        <f t="shared" si="9"/>
        <v>623135.75</v>
      </c>
      <c r="AA65" s="140">
        <v>88400</v>
      </c>
      <c r="AB65" s="107">
        <v>0</v>
      </c>
      <c r="AC65" s="105">
        <v>0</v>
      </c>
      <c r="AD65" s="88">
        <v>16450</v>
      </c>
      <c r="AE65" s="108">
        <v>0</v>
      </c>
      <c r="AF65" s="103">
        <v>0</v>
      </c>
      <c r="AG65" s="103">
        <v>0</v>
      </c>
      <c r="AH65" s="103">
        <v>0</v>
      </c>
      <c r="AI65" s="71">
        <v>124796</v>
      </c>
      <c r="AJ65" s="71">
        <v>25532</v>
      </c>
      <c r="AK65" s="71">
        <v>6900</v>
      </c>
      <c r="AL65" s="103">
        <v>0</v>
      </c>
      <c r="AM65" s="71">
        <v>11540</v>
      </c>
      <c r="AN65" s="139">
        <v>4870</v>
      </c>
      <c r="AO65" s="139">
        <v>31767</v>
      </c>
      <c r="AP65" s="139">
        <v>12270</v>
      </c>
      <c r="AQ65" s="139">
        <v>12370</v>
      </c>
      <c r="AR65" s="139">
        <v>16137</v>
      </c>
      <c r="AS65" s="71">
        <v>90684</v>
      </c>
      <c r="AT65" s="109">
        <f t="shared" si="10"/>
        <v>336866</v>
      </c>
      <c r="AU65" s="73"/>
      <c r="AV65" s="74"/>
      <c r="AW65" s="74"/>
    </row>
    <row r="66" spans="1:49" s="54" customFormat="1" ht="23.25">
      <c r="A66" s="76"/>
      <c r="B66" s="351" t="s">
        <v>116</v>
      </c>
      <c r="C66" s="351" t="s">
        <v>294</v>
      </c>
      <c r="D66" s="267">
        <v>2078</v>
      </c>
      <c r="E66" s="105">
        <v>1266</v>
      </c>
      <c r="F66" s="75">
        <v>703330.71</v>
      </c>
      <c r="G66" s="75">
        <v>530236.45</v>
      </c>
      <c r="H66" s="75">
        <v>423977.89</v>
      </c>
      <c r="I66" s="75">
        <v>2</v>
      </c>
      <c r="J66" s="75"/>
      <c r="K66" s="75">
        <v>1</v>
      </c>
      <c r="L66" s="75">
        <v>1</v>
      </c>
      <c r="M66" s="101">
        <f t="shared" si="8"/>
        <v>4</v>
      </c>
      <c r="N66" s="102">
        <v>13681</v>
      </c>
      <c r="O66" s="102">
        <v>17608.09</v>
      </c>
      <c r="P66" s="103">
        <v>326740.75</v>
      </c>
      <c r="Q66" s="104">
        <v>66766.46</v>
      </c>
      <c r="R66" s="105">
        <v>0</v>
      </c>
      <c r="S66" s="104"/>
      <c r="T66" s="105"/>
      <c r="U66" s="104"/>
      <c r="V66" s="105"/>
      <c r="W66" s="103">
        <v>95500</v>
      </c>
      <c r="X66" s="103">
        <v>0</v>
      </c>
      <c r="Y66" s="103">
        <v>0</v>
      </c>
      <c r="Z66" s="106">
        <f t="shared" si="9"/>
        <v>489007.21</v>
      </c>
      <c r="AA66" s="107">
        <v>112834</v>
      </c>
      <c r="AB66" s="107"/>
      <c r="AC66" s="105"/>
      <c r="AD66" s="74"/>
      <c r="AE66" s="108">
        <v>2276.9</v>
      </c>
      <c r="AF66" s="103"/>
      <c r="AG66" s="103"/>
      <c r="AH66" s="103"/>
      <c r="AI66" s="103">
        <v>272640</v>
      </c>
      <c r="AJ66" s="103">
        <v>5400</v>
      </c>
      <c r="AK66" s="103">
        <v>36500</v>
      </c>
      <c r="AL66" s="103"/>
      <c r="AM66" s="103"/>
      <c r="AN66" s="103">
        <v>140558</v>
      </c>
      <c r="AO66" s="103">
        <v>38878</v>
      </c>
      <c r="AP66" s="103">
        <v>21061</v>
      </c>
      <c r="AQ66" s="103">
        <v>95500</v>
      </c>
      <c r="AR66" s="103"/>
      <c r="AS66" s="103">
        <v>120470</v>
      </c>
      <c r="AT66" s="109">
        <f t="shared" si="10"/>
        <v>731007</v>
      </c>
      <c r="AU66" s="73"/>
      <c r="AV66" s="74"/>
      <c r="AW66" s="74"/>
    </row>
    <row r="67" spans="1:49" s="292" customFormat="1" ht="23.25">
      <c r="A67" s="278"/>
      <c r="B67" s="368" t="s">
        <v>116</v>
      </c>
      <c r="C67" s="368" t="s">
        <v>293</v>
      </c>
      <c r="D67" s="279">
        <v>1299</v>
      </c>
      <c r="E67" s="280">
        <v>833</v>
      </c>
      <c r="F67" s="281">
        <v>714663.32</v>
      </c>
      <c r="G67" s="281">
        <v>621083.7</v>
      </c>
      <c r="H67" s="281">
        <v>576946.39</v>
      </c>
      <c r="I67" s="281">
        <v>2</v>
      </c>
      <c r="J67" s="281">
        <v>0</v>
      </c>
      <c r="K67" s="281">
        <v>0</v>
      </c>
      <c r="L67" s="281">
        <v>2</v>
      </c>
      <c r="M67" s="282">
        <f t="shared" si="8"/>
        <v>4</v>
      </c>
      <c r="N67" s="283">
        <v>14580</v>
      </c>
      <c r="O67" s="283">
        <v>15063.74</v>
      </c>
      <c r="P67" s="284">
        <v>325141.44</v>
      </c>
      <c r="Q67" s="285">
        <v>70528</v>
      </c>
      <c r="R67" s="280">
        <v>0</v>
      </c>
      <c r="S67" s="285">
        <v>0</v>
      </c>
      <c r="T67" s="280">
        <v>0</v>
      </c>
      <c r="U67" s="285">
        <v>0</v>
      </c>
      <c r="V67" s="280">
        <v>0</v>
      </c>
      <c r="W67" s="284">
        <v>0</v>
      </c>
      <c r="X67" s="284">
        <v>79556</v>
      </c>
      <c r="Y67" s="284">
        <v>0</v>
      </c>
      <c r="Z67" s="286">
        <f t="shared" si="9"/>
        <v>475225.44</v>
      </c>
      <c r="AA67" s="287">
        <v>27100</v>
      </c>
      <c r="AB67" s="287">
        <v>0</v>
      </c>
      <c r="AC67" s="280">
        <v>0</v>
      </c>
      <c r="AD67" s="288">
        <v>0</v>
      </c>
      <c r="AE67" s="289">
        <v>3486.91</v>
      </c>
      <c r="AF67" s="284">
        <v>0</v>
      </c>
      <c r="AG67" s="284">
        <v>0</v>
      </c>
      <c r="AH67" s="284">
        <v>0</v>
      </c>
      <c r="AI67" s="284">
        <v>239999</v>
      </c>
      <c r="AJ67" s="284">
        <v>0</v>
      </c>
      <c r="AK67" s="284">
        <v>39500</v>
      </c>
      <c r="AL67" s="284">
        <v>0</v>
      </c>
      <c r="AM67" s="284">
        <v>16600</v>
      </c>
      <c r="AN67" s="284">
        <v>66034</v>
      </c>
      <c r="AO67" s="284">
        <v>51824</v>
      </c>
      <c r="AP67" s="284">
        <v>17010</v>
      </c>
      <c r="AQ67" s="284">
        <v>79556</v>
      </c>
      <c r="AR67" s="284">
        <v>0</v>
      </c>
      <c r="AS67" s="284">
        <v>32848.9</v>
      </c>
      <c r="AT67" s="290">
        <f t="shared" si="10"/>
        <v>543371.9</v>
      </c>
      <c r="AU67" s="291"/>
      <c r="AV67" s="288"/>
      <c r="AW67" s="288"/>
    </row>
    <row r="68" spans="1:49" s="276" customFormat="1" ht="23.25">
      <c r="A68" s="51"/>
      <c r="B68" s="355" t="s">
        <v>116</v>
      </c>
      <c r="C68" s="355" t="s">
        <v>292</v>
      </c>
      <c r="D68" s="268">
        <v>1690</v>
      </c>
      <c r="E68" s="269">
        <v>1304</v>
      </c>
      <c r="F68" s="52">
        <v>691933.38</v>
      </c>
      <c r="G68" s="52">
        <v>603001.7</v>
      </c>
      <c r="H68" s="52">
        <v>478106.76</v>
      </c>
      <c r="I68" s="52">
        <v>2</v>
      </c>
      <c r="J68" s="52"/>
      <c r="K68" s="52">
        <v>1</v>
      </c>
      <c r="L68" s="52">
        <v>1</v>
      </c>
      <c r="M68" s="52">
        <f>SUM(I68:L68)</f>
        <v>4</v>
      </c>
      <c r="N68" s="270">
        <v>42136</v>
      </c>
      <c r="O68" s="270">
        <v>38321.44</v>
      </c>
      <c r="P68" s="271">
        <v>436876.67</v>
      </c>
      <c r="Q68" s="272">
        <v>106300.21</v>
      </c>
      <c r="R68" s="269"/>
      <c r="S68" s="272"/>
      <c r="T68" s="269"/>
      <c r="U68" s="272"/>
      <c r="V68" s="269"/>
      <c r="W68" s="271"/>
      <c r="X68" s="271"/>
      <c r="Y68" s="271"/>
      <c r="Z68" s="273">
        <f t="shared" si="9"/>
        <v>543176.88</v>
      </c>
      <c r="AA68" s="274">
        <v>40000</v>
      </c>
      <c r="AB68" s="274"/>
      <c r="AC68" s="269">
        <v>33000</v>
      </c>
      <c r="AD68" s="50"/>
      <c r="AE68" s="275">
        <v>2440.35</v>
      </c>
      <c r="AF68" s="271"/>
      <c r="AG68" s="271"/>
      <c r="AH68" s="271"/>
      <c r="AI68" s="271">
        <v>256292.4</v>
      </c>
      <c r="AJ68" s="271">
        <v>4500</v>
      </c>
      <c r="AK68" s="271">
        <v>127800</v>
      </c>
      <c r="AL68" s="271"/>
      <c r="AM68" s="271">
        <v>58460</v>
      </c>
      <c r="AN68" s="271">
        <v>150285</v>
      </c>
      <c r="AO68" s="271">
        <v>46531</v>
      </c>
      <c r="AP68" s="271">
        <v>19140</v>
      </c>
      <c r="AQ68" s="271">
        <v>98400</v>
      </c>
      <c r="AR68" s="271"/>
      <c r="AS68" s="271"/>
      <c r="AT68" s="271">
        <f t="shared" si="10"/>
        <v>761408.4</v>
      </c>
      <c r="AU68" s="49"/>
      <c r="AV68" s="50"/>
      <c r="AW68" s="50"/>
    </row>
    <row r="69" spans="1:49" s="54" customFormat="1" ht="23.25">
      <c r="A69" s="76"/>
      <c r="B69" s="351" t="s">
        <v>116</v>
      </c>
      <c r="C69" s="351" t="s">
        <v>291</v>
      </c>
      <c r="D69" s="267">
        <v>1860</v>
      </c>
      <c r="E69" s="105">
        <v>1152</v>
      </c>
      <c r="F69" s="75">
        <v>565415.59</v>
      </c>
      <c r="G69" s="75">
        <v>455318.04</v>
      </c>
      <c r="H69" s="75">
        <v>396388.43</v>
      </c>
      <c r="I69" s="75">
        <v>2</v>
      </c>
      <c r="J69" s="75">
        <v>0</v>
      </c>
      <c r="K69" s="75">
        <v>0</v>
      </c>
      <c r="L69" s="75">
        <v>1</v>
      </c>
      <c r="M69" s="101">
        <f>SUM(I69:L69)</f>
        <v>3</v>
      </c>
      <c r="N69" s="102">
        <v>18670</v>
      </c>
      <c r="O69" s="102">
        <v>33804.43</v>
      </c>
      <c r="P69" s="103">
        <v>420861.77</v>
      </c>
      <c r="Q69" s="104">
        <v>61224.39</v>
      </c>
      <c r="R69" s="105">
        <v>12201.71</v>
      </c>
      <c r="S69" s="104">
        <v>0</v>
      </c>
      <c r="T69" s="105">
        <v>0</v>
      </c>
      <c r="U69" s="104">
        <v>0</v>
      </c>
      <c r="V69" s="105">
        <v>0</v>
      </c>
      <c r="W69" s="103">
        <v>0</v>
      </c>
      <c r="X69" s="103">
        <v>0</v>
      </c>
      <c r="Y69" s="103">
        <v>0</v>
      </c>
      <c r="Z69" s="106">
        <f t="shared" si="9"/>
        <v>494287.87000000005</v>
      </c>
      <c r="AA69" s="107">
        <v>0</v>
      </c>
      <c r="AB69" s="107">
        <v>265160</v>
      </c>
      <c r="AC69" s="105">
        <v>0</v>
      </c>
      <c r="AD69" s="74">
        <v>0</v>
      </c>
      <c r="AE69" s="108">
        <v>60000</v>
      </c>
      <c r="AF69" s="103">
        <v>0</v>
      </c>
      <c r="AG69" s="103">
        <v>0</v>
      </c>
      <c r="AH69" s="103">
        <v>0</v>
      </c>
      <c r="AI69" s="103">
        <v>250866.4</v>
      </c>
      <c r="AJ69" s="103">
        <v>4200</v>
      </c>
      <c r="AK69" s="103">
        <v>45200</v>
      </c>
      <c r="AL69" s="103">
        <v>0</v>
      </c>
      <c r="AM69" s="103">
        <v>11460</v>
      </c>
      <c r="AN69" s="103">
        <v>35600</v>
      </c>
      <c r="AO69" s="103">
        <v>26257</v>
      </c>
      <c r="AP69" s="103">
        <v>37840</v>
      </c>
      <c r="AQ69" s="103">
        <v>95600</v>
      </c>
      <c r="AR69" s="103">
        <v>0</v>
      </c>
      <c r="AS69" s="103">
        <v>0</v>
      </c>
      <c r="AT69" s="109">
        <f t="shared" si="10"/>
        <v>507023.4</v>
      </c>
      <c r="AU69" s="73"/>
      <c r="AV69" s="74"/>
      <c r="AW69" s="74"/>
    </row>
    <row r="70" spans="1:49" s="54" customFormat="1" ht="23.25">
      <c r="A70" s="76"/>
      <c r="B70" s="351" t="s">
        <v>116</v>
      </c>
      <c r="C70" s="351" t="s">
        <v>290</v>
      </c>
      <c r="D70" s="267">
        <v>1074</v>
      </c>
      <c r="E70" s="105">
        <v>806</v>
      </c>
      <c r="F70" s="75">
        <v>724837.15</v>
      </c>
      <c r="G70" s="75">
        <v>633786.45</v>
      </c>
      <c r="H70" s="75">
        <v>642598.99</v>
      </c>
      <c r="I70" s="75">
        <v>2</v>
      </c>
      <c r="J70" s="75">
        <v>0</v>
      </c>
      <c r="K70" s="75">
        <v>0</v>
      </c>
      <c r="L70" s="75">
        <v>1</v>
      </c>
      <c r="M70" s="101">
        <f>SUM(I70:L70)</f>
        <v>3</v>
      </c>
      <c r="N70" s="102">
        <v>25935.05</v>
      </c>
      <c r="O70" s="102">
        <v>18977.88</v>
      </c>
      <c r="P70" s="103">
        <v>367366.8</v>
      </c>
      <c r="Q70" s="104">
        <v>60087.39</v>
      </c>
      <c r="R70" s="105">
        <v>0</v>
      </c>
      <c r="S70" s="104">
        <v>0</v>
      </c>
      <c r="T70" s="105">
        <v>0</v>
      </c>
      <c r="U70" s="104">
        <v>0</v>
      </c>
      <c r="V70" s="105">
        <v>0</v>
      </c>
      <c r="W70" s="103">
        <v>0</v>
      </c>
      <c r="X70" s="103">
        <v>0</v>
      </c>
      <c r="Y70" s="103">
        <v>0</v>
      </c>
      <c r="Z70" s="106">
        <f t="shared" si="9"/>
        <v>427454.19</v>
      </c>
      <c r="AA70" s="107">
        <v>22600</v>
      </c>
      <c r="AB70" s="107">
        <v>0</v>
      </c>
      <c r="AC70" s="105">
        <v>0</v>
      </c>
      <c r="AD70" s="74">
        <v>0</v>
      </c>
      <c r="AE70" s="108">
        <v>2690.81</v>
      </c>
      <c r="AF70" s="103"/>
      <c r="AG70" s="103">
        <v>0</v>
      </c>
      <c r="AH70" s="103">
        <v>0</v>
      </c>
      <c r="AI70" s="103">
        <v>100680</v>
      </c>
      <c r="AJ70" s="103">
        <v>8600</v>
      </c>
      <c r="AK70" s="103">
        <v>36500</v>
      </c>
      <c r="AL70" s="103">
        <v>0</v>
      </c>
      <c r="AM70" s="103">
        <v>21300</v>
      </c>
      <c r="AN70" s="103">
        <v>99400</v>
      </c>
      <c r="AO70" s="103">
        <v>37228</v>
      </c>
      <c r="AP70" s="103">
        <v>5482</v>
      </c>
      <c r="AQ70" s="103">
        <v>90900</v>
      </c>
      <c r="AR70" s="103">
        <v>0</v>
      </c>
      <c r="AS70" s="103">
        <v>34150</v>
      </c>
      <c r="AT70" s="109">
        <f t="shared" si="10"/>
        <v>434240</v>
      </c>
      <c r="AU70" s="73"/>
      <c r="AV70" s="74"/>
      <c r="AW70" s="74"/>
    </row>
    <row r="71" spans="1:49" s="54" customFormat="1" ht="23.25">
      <c r="A71" s="76"/>
      <c r="B71" s="351" t="s">
        <v>116</v>
      </c>
      <c r="C71" s="351" t="s">
        <v>289</v>
      </c>
      <c r="D71" s="267">
        <v>2070</v>
      </c>
      <c r="E71" s="105">
        <v>1411</v>
      </c>
      <c r="F71" s="75">
        <v>268210.09</v>
      </c>
      <c r="G71" s="75">
        <v>202441.81</v>
      </c>
      <c r="H71" s="75">
        <v>409673.92</v>
      </c>
      <c r="I71" s="75">
        <v>2</v>
      </c>
      <c r="J71" s="75">
        <v>0</v>
      </c>
      <c r="K71" s="75">
        <v>0</v>
      </c>
      <c r="L71" s="75">
        <v>0</v>
      </c>
      <c r="M71" s="101">
        <f>SUM(I71:L71)</f>
        <v>2</v>
      </c>
      <c r="N71" s="102">
        <v>3866</v>
      </c>
      <c r="O71" s="102">
        <v>266276.68</v>
      </c>
      <c r="P71" s="103">
        <v>300000</v>
      </c>
      <c r="Q71" s="104">
        <v>73907.31</v>
      </c>
      <c r="R71" s="105">
        <v>0</v>
      </c>
      <c r="S71" s="104">
        <v>0</v>
      </c>
      <c r="T71" s="105">
        <v>0</v>
      </c>
      <c r="U71" s="104">
        <v>0</v>
      </c>
      <c r="V71" s="105">
        <v>0</v>
      </c>
      <c r="W71" s="103">
        <v>10041.55</v>
      </c>
      <c r="X71" s="103">
        <v>105600</v>
      </c>
      <c r="Y71" s="103">
        <v>0</v>
      </c>
      <c r="Z71" s="106">
        <f t="shared" si="9"/>
        <v>489548.86</v>
      </c>
      <c r="AA71" s="107">
        <v>32800</v>
      </c>
      <c r="AB71" s="107">
        <v>0</v>
      </c>
      <c r="AC71" s="105">
        <v>0</v>
      </c>
      <c r="AD71" s="74">
        <v>0</v>
      </c>
      <c r="AE71" s="108">
        <v>0</v>
      </c>
      <c r="AF71" s="293" t="s">
        <v>366</v>
      </c>
      <c r="AG71" s="103">
        <v>0</v>
      </c>
      <c r="AH71" s="103">
        <v>0</v>
      </c>
      <c r="AI71" s="103">
        <v>0</v>
      </c>
      <c r="AJ71" s="103">
        <v>0</v>
      </c>
      <c r="AK71" s="103">
        <v>36500</v>
      </c>
      <c r="AL71" s="103">
        <v>0</v>
      </c>
      <c r="AM71" s="103">
        <v>6700</v>
      </c>
      <c r="AN71" s="103">
        <v>196131</v>
      </c>
      <c r="AO71" s="103">
        <v>34723</v>
      </c>
      <c r="AP71" s="103">
        <v>9656</v>
      </c>
      <c r="AQ71" s="103">
        <v>0</v>
      </c>
      <c r="AR71" s="103">
        <v>105600</v>
      </c>
      <c r="AS71" s="103">
        <v>0</v>
      </c>
      <c r="AT71" s="109">
        <f t="shared" si="10"/>
        <v>389310</v>
      </c>
      <c r="AU71" s="73"/>
      <c r="AV71" s="74"/>
      <c r="AW71" s="74"/>
    </row>
    <row r="72" spans="1:49" s="299" customFormat="1" ht="23.25">
      <c r="A72" s="294"/>
      <c r="B72" s="369" t="s">
        <v>333</v>
      </c>
      <c r="C72" s="369"/>
      <c r="D72" s="295">
        <f>SUM(D59:D71)</f>
        <v>75130</v>
      </c>
      <c r="E72" s="295">
        <f aca="true" t="shared" si="11" ref="E72:AS72">SUM(E59:E71)</f>
        <v>47187</v>
      </c>
      <c r="F72" s="295">
        <f t="shared" si="11"/>
        <v>8387111.850000001</v>
      </c>
      <c r="G72" s="295">
        <f t="shared" si="11"/>
        <v>7337116.69</v>
      </c>
      <c r="H72" s="295">
        <f t="shared" si="11"/>
        <v>11987986.16</v>
      </c>
      <c r="I72" s="295">
        <f t="shared" si="11"/>
        <v>88</v>
      </c>
      <c r="J72" s="295">
        <f t="shared" si="11"/>
        <v>1</v>
      </c>
      <c r="K72" s="295">
        <f t="shared" si="11"/>
        <v>25</v>
      </c>
      <c r="L72" s="295">
        <f t="shared" si="11"/>
        <v>40</v>
      </c>
      <c r="M72" s="295">
        <f t="shared" si="11"/>
        <v>154</v>
      </c>
      <c r="N72" s="295">
        <f t="shared" si="11"/>
        <v>351488.05</v>
      </c>
      <c r="O72" s="295">
        <f t="shared" si="11"/>
        <v>519237.3</v>
      </c>
      <c r="P72" s="295">
        <f t="shared" si="11"/>
        <v>4107699.55</v>
      </c>
      <c r="Q72" s="295">
        <f t="shared" si="11"/>
        <v>2453335.7800000003</v>
      </c>
      <c r="R72" s="295">
        <f t="shared" si="11"/>
        <v>136017.22</v>
      </c>
      <c r="S72" s="295">
        <f t="shared" si="11"/>
        <v>0</v>
      </c>
      <c r="T72" s="295">
        <f t="shared" si="11"/>
        <v>0</v>
      </c>
      <c r="U72" s="295">
        <f t="shared" si="11"/>
        <v>0</v>
      </c>
      <c r="V72" s="295">
        <f t="shared" si="11"/>
        <v>0</v>
      </c>
      <c r="W72" s="295">
        <f t="shared" si="11"/>
        <v>1502267.55</v>
      </c>
      <c r="X72" s="295">
        <f t="shared" si="11"/>
        <v>324293</v>
      </c>
      <c r="Y72" s="295">
        <f t="shared" si="11"/>
        <v>3752912.7</v>
      </c>
      <c r="Z72" s="295">
        <f t="shared" si="11"/>
        <v>12276525.799999999</v>
      </c>
      <c r="AA72" s="295">
        <f t="shared" si="11"/>
        <v>769522</v>
      </c>
      <c r="AB72" s="295">
        <f t="shared" si="11"/>
        <v>410610</v>
      </c>
      <c r="AC72" s="295">
        <f t="shared" si="11"/>
        <v>49000</v>
      </c>
      <c r="AD72" s="295">
        <f t="shared" si="11"/>
        <v>16450</v>
      </c>
      <c r="AE72" s="295">
        <f t="shared" si="11"/>
        <v>70894.97</v>
      </c>
      <c r="AF72" s="295">
        <f t="shared" si="11"/>
        <v>38313.05</v>
      </c>
      <c r="AG72" s="295">
        <f t="shared" si="11"/>
        <v>18524.32</v>
      </c>
      <c r="AH72" s="295">
        <f t="shared" si="11"/>
        <v>0</v>
      </c>
      <c r="AI72" s="295">
        <f t="shared" si="11"/>
        <v>2412734.6</v>
      </c>
      <c r="AJ72" s="295">
        <f t="shared" si="11"/>
        <v>105832</v>
      </c>
      <c r="AK72" s="295">
        <f t="shared" si="11"/>
        <v>863650</v>
      </c>
      <c r="AL72" s="295">
        <f t="shared" si="11"/>
        <v>18000</v>
      </c>
      <c r="AM72" s="295">
        <f t="shared" si="11"/>
        <v>169090</v>
      </c>
      <c r="AN72" s="295">
        <f t="shared" si="11"/>
        <v>898773</v>
      </c>
      <c r="AO72" s="295">
        <f t="shared" si="11"/>
        <v>565777.8</v>
      </c>
      <c r="AP72" s="295">
        <f t="shared" si="11"/>
        <v>388967.9</v>
      </c>
      <c r="AQ72" s="295">
        <f t="shared" si="11"/>
        <v>748626</v>
      </c>
      <c r="AR72" s="295">
        <f t="shared" si="11"/>
        <v>339377</v>
      </c>
      <c r="AS72" s="295">
        <f t="shared" si="11"/>
        <v>514512</v>
      </c>
      <c r="AT72" s="296">
        <f t="shared" si="10"/>
        <v>7043864.62</v>
      </c>
      <c r="AU72" s="297"/>
      <c r="AV72" s="298"/>
      <c r="AW72" s="298"/>
    </row>
    <row r="73" spans="1:49" s="307" customFormat="1" ht="23.25">
      <c r="A73" s="65"/>
      <c r="B73" s="370" t="s">
        <v>115</v>
      </c>
      <c r="C73" s="370" t="s">
        <v>288</v>
      </c>
      <c r="D73" s="300"/>
      <c r="E73" s="301"/>
      <c r="F73" s="64"/>
      <c r="G73" s="64"/>
      <c r="H73" s="64"/>
      <c r="I73" s="64"/>
      <c r="J73" s="64"/>
      <c r="K73" s="64"/>
      <c r="L73" s="64"/>
      <c r="M73" s="302">
        <f aca="true" t="shared" si="12" ref="M73:M113">SUM(I73:L73)</f>
        <v>0</v>
      </c>
      <c r="N73" s="303"/>
      <c r="O73" s="303"/>
      <c r="P73" s="304"/>
      <c r="Q73" s="300"/>
      <c r="R73" s="301"/>
      <c r="S73" s="300"/>
      <c r="T73" s="301"/>
      <c r="U73" s="300"/>
      <c r="V73" s="301"/>
      <c r="W73" s="304"/>
      <c r="X73" s="304"/>
      <c r="Y73" s="304"/>
      <c r="Z73" s="48">
        <f aca="true" t="shared" si="13" ref="Z73:Z113">SUM(P73:Y73)</f>
        <v>0</v>
      </c>
      <c r="AA73" s="4"/>
      <c r="AB73" s="4"/>
      <c r="AC73" s="301"/>
      <c r="AD73" s="63"/>
      <c r="AE73" s="305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06">
        <f aca="true" t="shared" si="14" ref="AT73:AT135">SUM(AG73:AS73)</f>
        <v>0</v>
      </c>
      <c r="AU73" s="62"/>
      <c r="AV73" s="63"/>
      <c r="AW73" s="63"/>
    </row>
    <row r="74" spans="1:49" s="307" customFormat="1" ht="23.25">
      <c r="A74" s="65"/>
      <c r="B74" s="342" t="s">
        <v>115</v>
      </c>
      <c r="C74" s="342" t="s">
        <v>287</v>
      </c>
      <c r="D74" s="300"/>
      <c r="E74" s="301"/>
      <c r="F74" s="64"/>
      <c r="G74" s="64"/>
      <c r="H74" s="64"/>
      <c r="I74" s="64"/>
      <c r="J74" s="64"/>
      <c r="K74" s="64"/>
      <c r="L74" s="64"/>
      <c r="M74" s="302">
        <f t="shared" si="12"/>
        <v>0</v>
      </c>
      <c r="N74" s="303"/>
      <c r="O74" s="303"/>
      <c r="P74" s="304"/>
      <c r="Q74" s="300"/>
      <c r="R74" s="301"/>
      <c r="S74" s="300"/>
      <c r="T74" s="301"/>
      <c r="U74" s="300"/>
      <c r="V74" s="301"/>
      <c r="W74" s="304"/>
      <c r="X74" s="304"/>
      <c r="Y74" s="304"/>
      <c r="Z74" s="48">
        <f t="shared" si="13"/>
        <v>0</v>
      </c>
      <c r="AA74" s="4"/>
      <c r="AB74" s="4"/>
      <c r="AC74" s="301"/>
      <c r="AD74" s="63"/>
      <c r="AE74" s="305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6">
        <f t="shared" si="14"/>
        <v>0</v>
      </c>
      <c r="AU74" s="62"/>
      <c r="AV74" s="63"/>
      <c r="AW74" s="63"/>
    </row>
    <row r="75" spans="1:49" s="307" customFormat="1" ht="23.25">
      <c r="A75" s="65"/>
      <c r="B75" s="342" t="s">
        <v>115</v>
      </c>
      <c r="C75" s="342" t="s">
        <v>286</v>
      </c>
      <c r="D75" s="300"/>
      <c r="E75" s="301"/>
      <c r="F75" s="64"/>
      <c r="G75" s="64"/>
      <c r="H75" s="64"/>
      <c r="I75" s="64"/>
      <c r="J75" s="64"/>
      <c r="K75" s="64"/>
      <c r="L75" s="64"/>
      <c r="M75" s="302">
        <f t="shared" si="12"/>
        <v>0</v>
      </c>
      <c r="N75" s="303"/>
      <c r="O75" s="303"/>
      <c r="P75" s="304"/>
      <c r="Q75" s="300"/>
      <c r="R75" s="301"/>
      <c r="S75" s="300"/>
      <c r="T75" s="301"/>
      <c r="U75" s="300"/>
      <c r="V75" s="301"/>
      <c r="W75" s="304"/>
      <c r="X75" s="304"/>
      <c r="Y75" s="304"/>
      <c r="Z75" s="48">
        <f t="shared" si="13"/>
        <v>0</v>
      </c>
      <c r="AA75" s="4"/>
      <c r="AB75" s="4"/>
      <c r="AC75" s="301"/>
      <c r="AD75" s="63"/>
      <c r="AE75" s="305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6">
        <f t="shared" si="14"/>
        <v>0</v>
      </c>
      <c r="AU75" s="62"/>
      <c r="AV75" s="63"/>
      <c r="AW75" s="63"/>
    </row>
    <row r="76" spans="1:49" s="307" customFormat="1" ht="23.25">
      <c r="A76" s="65"/>
      <c r="B76" s="342" t="s">
        <v>115</v>
      </c>
      <c r="C76" s="342" t="s">
        <v>239</v>
      </c>
      <c r="D76" s="300"/>
      <c r="E76" s="301"/>
      <c r="F76" s="64"/>
      <c r="G76" s="64"/>
      <c r="H76" s="64"/>
      <c r="I76" s="64"/>
      <c r="J76" s="64"/>
      <c r="K76" s="64"/>
      <c r="L76" s="64"/>
      <c r="M76" s="302">
        <f t="shared" si="12"/>
        <v>0</v>
      </c>
      <c r="N76" s="303"/>
      <c r="O76" s="303"/>
      <c r="P76" s="304"/>
      <c r="Q76" s="300"/>
      <c r="R76" s="301"/>
      <c r="S76" s="300"/>
      <c r="T76" s="301"/>
      <c r="U76" s="300"/>
      <c r="V76" s="301"/>
      <c r="W76" s="304"/>
      <c r="X76" s="304"/>
      <c r="Y76" s="304"/>
      <c r="Z76" s="48">
        <f t="shared" si="13"/>
        <v>0</v>
      </c>
      <c r="AA76" s="4"/>
      <c r="AB76" s="4"/>
      <c r="AC76" s="301"/>
      <c r="AD76" s="63"/>
      <c r="AE76" s="305"/>
      <c r="AF76" s="304"/>
      <c r="AG76" s="304"/>
      <c r="AH76" s="304"/>
      <c r="AI76" s="30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6">
        <f t="shared" si="14"/>
        <v>0</v>
      </c>
      <c r="AU76" s="62"/>
      <c r="AV76" s="63"/>
      <c r="AW76" s="63"/>
    </row>
    <row r="77" spans="1:49" s="307" customFormat="1" ht="23.25">
      <c r="A77" s="65"/>
      <c r="B77" s="342" t="s">
        <v>115</v>
      </c>
      <c r="C77" s="342" t="s">
        <v>285</v>
      </c>
      <c r="D77" s="300"/>
      <c r="E77" s="301"/>
      <c r="F77" s="64"/>
      <c r="G77" s="64"/>
      <c r="H77" s="64"/>
      <c r="I77" s="64"/>
      <c r="J77" s="64"/>
      <c r="K77" s="64"/>
      <c r="L77" s="64"/>
      <c r="M77" s="302">
        <f t="shared" si="12"/>
        <v>0</v>
      </c>
      <c r="N77" s="303"/>
      <c r="O77" s="303"/>
      <c r="P77" s="304"/>
      <c r="Q77" s="300"/>
      <c r="R77" s="301"/>
      <c r="S77" s="300"/>
      <c r="T77" s="301"/>
      <c r="U77" s="300"/>
      <c r="V77" s="301"/>
      <c r="W77" s="304"/>
      <c r="X77" s="304"/>
      <c r="Y77" s="304"/>
      <c r="Z77" s="48">
        <f t="shared" si="13"/>
        <v>0</v>
      </c>
      <c r="AA77" s="4"/>
      <c r="AB77" s="4"/>
      <c r="AC77" s="301"/>
      <c r="AD77" s="63"/>
      <c r="AE77" s="305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304"/>
      <c r="AR77" s="304"/>
      <c r="AS77" s="304"/>
      <c r="AT77" s="306">
        <f t="shared" si="14"/>
        <v>0</v>
      </c>
      <c r="AU77" s="62"/>
      <c r="AV77" s="63"/>
      <c r="AW77" s="63"/>
    </row>
    <row r="78" spans="1:49" s="307" customFormat="1" ht="23.25">
      <c r="A78" s="65"/>
      <c r="B78" s="342" t="s">
        <v>115</v>
      </c>
      <c r="C78" s="342" t="s">
        <v>284</v>
      </c>
      <c r="D78" s="300"/>
      <c r="E78" s="301"/>
      <c r="F78" s="64"/>
      <c r="G78" s="64"/>
      <c r="H78" s="64"/>
      <c r="I78" s="64"/>
      <c r="J78" s="64"/>
      <c r="K78" s="64"/>
      <c r="L78" s="64"/>
      <c r="M78" s="302">
        <f t="shared" si="12"/>
        <v>0</v>
      </c>
      <c r="N78" s="303"/>
      <c r="O78" s="303"/>
      <c r="P78" s="304"/>
      <c r="Q78" s="300"/>
      <c r="R78" s="301"/>
      <c r="S78" s="300"/>
      <c r="T78" s="301"/>
      <c r="U78" s="300"/>
      <c r="V78" s="301"/>
      <c r="W78" s="304"/>
      <c r="X78" s="304"/>
      <c r="Y78" s="304"/>
      <c r="Z78" s="48">
        <f t="shared" si="13"/>
        <v>0</v>
      </c>
      <c r="AA78" s="4"/>
      <c r="AB78" s="4"/>
      <c r="AC78" s="301"/>
      <c r="AD78" s="63"/>
      <c r="AE78" s="305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6">
        <f t="shared" si="14"/>
        <v>0</v>
      </c>
      <c r="AU78" s="62"/>
      <c r="AV78" s="63"/>
      <c r="AW78" s="63"/>
    </row>
    <row r="79" spans="1:49" s="307" customFormat="1" ht="23.25">
      <c r="A79" s="65"/>
      <c r="B79" s="342" t="s">
        <v>115</v>
      </c>
      <c r="C79" s="342" t="s">
        <v>283</v>
      </c>
      <c r="D79" s="300"/>
      <c r="E79" s="301"/>
      <c r="F79" s="64"/>
      <c r="G79" s="64"/>
      <c r="H79" s="64"/>
      <c r="I79" s="64"/>
      <c r="J79" s="64"/>
      <c r="K79" s="64"/>
      <c r="L79" s="64"/>
      <c r="M79" s="302">
        <f t="shared" si="12"/>
        <v>0</v>
      </c>
      <c r="N79" s="303"/>
      <c r="O79" s="303"/>
      <c r="P79" s="304"/>
      <c r="Q79" s="300"/>
      <c r="R79" s="301"/>
      <c r="S79" s="300"/>
      <c r="T79" s="301"/>
      <c r="U79" s="300"/>
      <c r="V79" s="301"/>
      <c r="W79" s="304"/>
      <c r="X79" s="304"/>
      <c r="Y79" s="304"/>
      <c r="Z79" s="48">
        <f t="shared" si="13"/>
        <v>0</v>
      </c>
      <c r="AA79" s="4"/>
      <c r="AB79" s="4"/>
      <c r="AC79" s="301"/>
      <c r="AD79" s="63"/>
      <c r="AE79" s="305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6">
        <f t="shared" si="14"/>
        <v>0</v>
      </c>
      <c r="AU79" s="62"/>
      <c r="AV79" s="63"/>
      <c r="AW79" s="63"/>
    </row>
    <row r="80" spans="1:49" s="307" customFormat="1" ht="23.25">
      <c r="A80" s="65"/>
      <c r="B80" s="342" t="s">
        <v>115</v>
      </c>
      <c r="C80" s="342" t="s">
        <v>282</v>
      </c>
      <c r="D80" s="300"/>
      <c r="E80" s="301"/>
      <c r="F80" s="64"/>
      <c r="G80" s="64"/>
      <c r="H80" s="64"/>
      <c r="I80" s="64"/>
      <c r="J80" s="64"/>
      <c r="K80" s="64"/>
      <c r="L80" s="64"/>
      <c r="M80" s="302">
        <f t="shared" si="12"/>
        <v>0</v>
      </c>
      <c r="N80" s="303"/>
      <c r="O80" s="303"/>
      <c r="P80" s="304"/>
      <c r="Q80" s="300"/>
      <c r="R80" s="301"/>
      <c r="S80" s="300"/>
      <c r="T80" s="301"/>
      <c r="U80" s="300"/>
      <c r="V80" s="301"/>
      <c r="W80" s="304"/>
      <c r="X80" s="304"/>
      <c r="Y80" s="304"/>
      <c r="Z80" s="48">
        <f t="shared" si="13"/>
        <v>0</v>
      </c>
      <c r="AA80" s="4"/>
      <c r="AB80" s="4"/>
      <c r="AC80" s="301"/>
      <c r="AD80" s="63"/>
      <c r="AE80" s="305"/>
      <c r="AF80" s="304"/>
      <c r="AG80" s="304"/>
      <c r="AH80" s="304"/>
      <c r="AI80" s="30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6">
        <f t="shared" si="14"/>
        <v>0</v>
      </c>
      <c r="AU80" s="62"/>
      <c r="AV80" s="63"/>
      <c r="AW80" s="63"/>
    </row>
    <row r="81" spans="1:49" s="307" customFormat="1" ht="23.25">
      <c r="A81" s="65"/>
      <c r="B81" s="342" t="s">
        <v>115</v>
      </c>
      <c r="C81" s="342" t="s">
        <v>281</v>
      </c>
      <c r="D81" s="300"/>
      <c r="E81" s="301"/>
      <c r="F81" s="64"/>
      <c r="G81" s="64"/>
      <c r="H81" s="64"/>
      <c r="I81" s="64"/>
      <c r="J81" s="64"/>
      <c r="K81" s="64"/>
      <c r="L81" s="64"/>
      <c r="M81" s="302">
        <f t="shared" si="12"/>
        <v>0</v>
      </c>
      <c r="N81" s="303"/>
      <c r="O81" s="303"/>
      <c r="P81" s="304"/>
      <c r="Q81" s="300"/>
      <c r="R81" s="301"/>
      <c r="S81" s="300"/>
      <c r="T81" s="301"/>
      <c r="U81" s="300"/>
      <c r="V81" s="301"/>
      <c r="W81" s="304"/>
      <c r="X81" s="304"/>
      <c r="Y81" s="304"/>
      <c r="Z81" s="48">
        <f t="shared" si="13"/>
        <v>0</v>
      </c>
      <c r="AA81" s="4"/>
      <c r="AB81" s="4"/>
      <c r="AC81" s="301"/>
      <c r="AD81" s="63"/>
      <c r="AE81" s="305"/>
      <c r="AF81" s="304"/>
      <c r="AG81" s="304"/>
      <c r="AH81" s="304"/>
      <c r="AI81" s="304"/>
      <c r="AJ81" s="304"/>
      <c r="AK81" s="304"/>
      <c r="AL81" s="304"/>
      <c r="AM81" s="304"/>
      <c r="AN81" s="304"/>
      <c r="AO81" s="304"/>
      <c r="AP81" s="304"/>
      <c r="AQ81" s="304"/>
      <c r="AR81" s="304"/>
      <c r="AS81" s="304"/>
      <c r="AT81" s="306">
        <f t="shared" si="14"/>
        <v>0</v>
      </c>
      <c r="AU81" s="62"/>
      <c r="AV81" s="63"/>
      <c r="AW81" s="63"/>
    </row>
    <row r="82" spans="1:49" s="307" customFormat="1" ht="23.25">
      <c r="A82" s="65"/>
      <c r="B82" s="342" t="s">
        <v>115</v>
      </c>
      <c r="C82" s="342" t="s">
        <v>280</v>
      </c>
      <c r="D82" s="300"/>
      <c r="E82" s="301"/>
      <c r="F82" s="64"/>
      <c r="G82" s="64"/>
      <c r="H82" s="64"/>
      <c r="I82" s="64"/>
      <c r="J82" s="64"/>
      <c r="K82" s="64"/>
      <c r="L82" s="64"/>
      <c r="M82" s="302">
        <f t="shared" si="12"/>
        <v>0</v>
      </c>
      <c r="N82" s="303"/>
      <c r="O82" s="303"/>
      <c r="P82" s="304"/>
      <c r="Q82" s="300"/>
      <c r="R82" s="301"/>
      <c r="S82" s="300"/>
      <c r="T82" s="301"/>
      <c r="U82" s="300"/>
      <c r="V82" s="301"/>
      <c r="W82" s="304"/>
      <c r="X82" s="304"/>
      <c r="Y82" s="304"/>
      <c r="Z82" s="48">
        <f t="shared" si="13"/>
        <v>0</v>
      </c>
      <c r="AA82" s="4"/>
      <c r="AB82" s="4"/>
      <c r="AC82" s="301"/>
      <c r="AD82" s="63"/>
      <c r="AE82" s="305"/>
      <c r="AF82" s="304"/>
      <c r="AG82" s="304"/>
      <c r="AH82" s="304"/>
      <c r="AI82" s="304"/>
      <c r="AJ82" s="304"/>
      <c r="AK82" s="304"/>
      <c r="AL82" s="304"/>
      <c r="AM82" s="304"/>
      <c r="AN82" s="304"/>
      <c r="AO82" s="304"/>
      <c r="AP82" s="304"/>
      <c r="AQ82" s="304"/>
      <c r="AR82" s="304"/>
      <c r="AS82" s="304"/>
      <c r="AT82" s="306">
        <f t="shared" si="14"/>
        <v>0</v>
      </c>
      <c r="AU82" s="62"/>
      <c r="AV82" s="63"/>
      <c r="AW82" s="63"/>
    </row>
    <row r="83" spans="1:49" s="307" customFormat="1" ht="23.25">
      <c r="A83" s="65"/>
      <c r="B83" s="342" t="s">
        <v>115</v>
      </c>
      <c r="C83" s="342" t="s">
        <v>279</v>
      </c>
      <c r="D83" s="300"/>
      <c r="E83" s="301"/>
      <c r="F83" s="64"/>
      <c r="G83" s="64"/>
      <c r="H83" s="64"/>
      <c r="I83" s="64"/>
      <c r="J83" s="64"/>
      <c r="K83" s="64"/>
      <c r="L83" s="64"/>
      <c r="M83" s="302">
        <f t="shared" si="12"/>
        <v>0</v>
      </c>
      <c r="N83" s="303"/>
      <c r="O83" s="303"/>
      <c r="P83" s="304"/>
      <c r="Q83" s="300"/>
      <c r="R83" s="301"/>
      <c r="S83" s="300"/>
      <c r="T83" s="301"/>
      <c r="U83" s="300"/>
      <c r="V83" s="301"/>
      <c r="W83" s="304"/>
      <c r="X83" s="304"/>
      <c r="Y83" s="304"/>
      <c r="Z83" s="48">
        <f t="shared" si="13"/>
        <v>0</v>
      </c>
      <c r="AA83" s="4"/>
      <c r="AB83" s="4"/>
      <c r="AC83" s="301"/>
      <c r="AD83" s="63"/>
      <c r="AE83" s="305"/>
      <c r="AF83" s="304"/>
      <c r="AG83" s="304"/>
      <c r="AH83" s="304"/>
      <c r="AI83" s="304"/>
      <c r="AJ83" s="304"/>
      <c r="AK83" s="304"/>
      <c r="AL83" s="304"/>
      <c r="AM83" s="304"/>
      <c r="AN83" s="304"/>
      <c r="AO83" s="304"/>
      <c r="AP83" s="304"/>
      <c r="AQ83" s="304"/>
      <c r="AR83" s="304"/>
      <c r="AS83" s="304"/>
      <c r="AT83" s="306">
        <f t="shared" si="14"/>
        <v>0</v>
      </c>
      <c r="AU83" s="62"/>
      <c r="AV83" s="63"/>
      <c r="AW83" s="63"/>
    </row>
    <row r="84" spans="1:49" s="307" customFormat="1" ht="23.25">
      <c r="A84" s="65"/>
      <c r="B84" s="342" t="s">
        <v>115</v>
      </c>
      <c r="C84" s="342" t="s">
        <v>278</v>
      </c>
      <c r="D84" s="300"/>
      <c r="E84" s="301"/>
      <c r="F84" s="64"/>
      <c r="G84" s="64"/>
      <c r="H84" s="64"/>
      <c r="I84" s="64"/>
      <c r="J84" s="64"/>
      <c r="K84" s="64"/>
      <c r="L84" s="64"/>
      <c r="M84" s="302">
        <f t="shared" si="12"/>
        <v>0</v>
      </c>
      <c r="N84" s="303"/>
      <c r="O84" s="303"/>
      <c r="P84" s="304"/>
      <c r="Q84" s="300"/>
      <c r="R84" s="301"/>
      <c r="S84" s="300"/>
      <c r="T84" s="301"/>
      <c r="U84" s="300"/>
      <c r="V84" s="301"/>
      <c r="W84" s="304"/>
      <c r="X84" s="304"/>
      <c r="Y84" s="304"/>
      <c r="Z84" s="48">
        <f t="shared" si="13"/>
        <v>0</v>
      </c>
      <c r="AA84" s="4"/>
      <c r="AB84" s="4"/>
      <c r="AC84" s="301"/>
      <c r="AD84" s="63"/>
      <c r="AE84" s="305"/>
      <c r="AF84" s="304"/>
      <c r="AG84" s="304"/>
      <c r="AH84" s="304"/>
      <c r="AI84" s="304"/>
      <c r="AJ84" s="304"/>
      <c r="AK84" s="304"/>
      <c r="AL84" s="304"/>
      <c r="AM84" s="304"/>
      <c r="AN84" s="304"/>
      <c r="AO84" s="304"/>
      <c r="AP84" s="304"/>
      <c r="AQ84" s="304"/>
      <c r="AR84" s="304"/>
      <c r="AS84" s="304"/>
      <c r="AT84" s="306">
        <f t="shared" si="14"/>
        <v>0</v>
      </c>
      <c r="AU84" s="62"/>
      <c r="AV84" s="63"/>
      <c r="AW84" s="63"/>
    </row>
    <row r="85" spans="1:49" s="307" customFormat="1" ht="23.25">
      <c r="A85" s="65"/>
      <c r="B85" s="342" t="s">
        <v>115</v>
      </c>
      <c r="C85" s="342" t="s">
        <v>277</v>
      </c>
      <c r="D85" s="300"/>
      <c r="E85" s="301"/>
      <c r="F85" s="64"/>
      <c r="G85" s="64"/>
      <c r="H85" s="64"/>
      <c r="I85" s="64"/>
      <c r="J85" s="64"/>
      <c r="K85" s="64"/>
      <c r="L85" s="64"/>
      <c r="M85" s="302">
        <f t="shared" si="12"/>
        <v>0</v>
      </c>
      <c r="N85" s="303"/>
      <c r="O85" s="303"/>
      <c r="P85" s="304"/>
      <c r="Q85" s="300"/>
      <c r="R85" s="301"/>
      <c r="S85" s="300"/>
      <c r="T85" s="301"/>
      <c r="U85" s="300"/>
      <c r="V85" s="301"/>
      <c r="W85" s="304"/>
      <c r="X85" s="304"/>
      <c r="Y85" s="304"/>
      <c r="Z85" s="48">
        <f t="shared" si="13"/>
        <v>0</v>
      </c>
      <c r="AA85" s="4"/>
      <c r="AB85" s="4"/>
      <c r="AC85" s="301"/>
      <c r="AD85" s="63"/>
      <c r="AE85" s="305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304"/>
      <c r="AQ85" s="304"/>
      <c r="AR85" s="304"/>
      <c r="AS85" s="304"/>
      <c r="AT85" s="306">
        <f t="shared" si="14"/>
        <v>0</v>
      </c>
      <c r="AU85" s="62"/>
      <c r="AV85" s="63"/>
      <c r="AW85" s="63"/>
    </row>
    <row r="86" spans="1:49" s="307" customFormat="1" ht="23.25">
      <c r="A86" s="65"/>
      <c r="B86" s="342" t="s">
        <v>115</v>
      </c>
      <c r="C86" s="342" t="s">
        <v>276</v>
      </c>
      <c r="D86" s="300"/>
      <c r="E86" s="301"/>
      <c r="F86" s="64"/>
      <c r="G86" s="64"/>
      <c r="H86" s="64"/>
      <c r="I86" s="64"/>
      <c r="J86" s="64"/>
      <c r="K86" s="64"/>
      <c r="L86" s="64"/>
      <c r="M86" s="302">
        <f t="shared" si="12"/>
        <v>0</v>
      </c>
      <c r="N86" s="303"/>
      <c r="O86" s="303"/>
      <c r="P86" s="304"/>
      <c r="Q86" s="300"/>
      <c r="R86" s="301"/>
      <c r="S86" s="300"/>
      <c r="T86" s="301"/>
      <c r="U86" s="300"/>
      <c r="V86" s="301"/>
      <c r="W86" s="304"/>
      <c r="X86" s="304"/>
      <c r="Y86" s="304"/>
      <c r="Z86" s="48">
        <f t="shared" si="13"/>
        <v>0</v>
      </c>
      <c r="AA86" s="4"/>
      <c r="AB86" s="4"/>
      <c r="AC86" s="301"/>
      <c r="AD86" s="63"/>
      <c r="AE86" s="305"/>
      <c r="AF86" s="304"/>
      <c r="AG86" s="304"/>
      <c r="AH86" s="304"/>
      <c r="AI86" s="304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6">
        <f t="shared" si="14"/>
        <v>0</v>
      </c>
      <c r="AU86" s="62"/>
      <c r="AV86" s="63"/>
      <c r="AW86" s="63"/>
    </row>
    <row r="87" spans="1:49" s="307" customFormat="1" ht="23.25">
      <c r="A87" s="65"/>
      <c r="B87" s="342" t="s">
        <v>115</v>
      </c>
      <c r="C87" s="342" t="s">
        <v>275</v>
      </c>
      <c r="D87" s="300"/>
      <c r="E87" s="301"/>
      <c r="F87" s="64"/>
      <c r="G87" s="64"/>
      <c r="H87" s="64"/>
      <c r="I87" s="64"/>
      <c r="J87" s="64"/>
      <c r="K87" s="64"/>
      <c r="L87" s="64"/>
      <c r="M87" s="302">
        <f t="shared" si="12"/>
        <v>0</v>
      </c>
      <c r="N87" s="303"/>
      <c r="O87" s="303"/>
      <c r="P87" s="304"/>
      <c r="Q87" s="300"/>
      <c r="R87" s="301"/>
      <c r="S87" s="300"/>
      <c r="T87" s="301"/>
      <c r="U87" s="300"/>
      <c r="V87" s="301"/>
      <c r="W87" s="304"/>
      <c r="X87" s="304"/>
      <c r="Y87" s="304"/>
      <c r="Z87" s="48">
        <f t="shared" si="13"/>
        <v>0</v>
      </c>
      <c r="AA87" s="4"/>
      <c r="AB87" s="4"/>
      <c r="AC87" s="301"/>
      <c r="AD87" s="63"/>
      <c r="AE87" s="305"/>
      <c r="AF87" s="304"/>
      <c r="AG87" s="304"/>
      <c r="AH87" s="304"/>
      <c r="AI87" s="30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6">
        <f t="shared" si="14"/>
        <v>0</v>
      </c>
      <c r="AU87" s="62"/>
      <c r="AV87" s="63"/>
      <c r="AW87" s="63"/>
    </row>
    <row r="88" spans="1:49" s="307" customFormat="1" ht="23.25">
      <c r="A88" s="65"/>
      <c r="B88" s="342" t="s">
        <v>115</v>
      </c>
      <c r="C88" s="342" t="s">
        <v>274</v>
      </c>
      <c r="D88" s="300"/>
      <c r="E88" s="301"/>
      <c r="F88" s="64"/>
      <c r="G88" s="64"/>
      <c r="H88" s="64"/>
      <c r="I88" s="64"/>
      <c r="J88" s="64"/>
      <c r="K88" s="64"/>
      <c r="L88" s="64"/>
      <c r="M88" s="302">
        <f t="shared" si="12"/>
        <v>0</v>
      </c>
      <c r="N88" s="303"/>
      <c r="O88" s="303"/>
      <c r="P88" s="304"/>
      <c r="Q88" s="300"/>
      <c r="R88" s="301"/>
      <c r="S88" s="300"/>
      <c r="T88" s="301"/>
      <c r="U88" s="300"/>
      <c r="V88" s="301"/>
      <c r="W88" s="304"/>
      <c r="X88" s="304"/>
      <c r="Y88" s="304"/>
      <c r="Z88" s="48">
        <f t="shared" si="13"/>
        <v>0</v>
      </c>
      <c r="AA88" s="4"/>
      <c r="AB88" s="4"/>
      <c r="AC88" s="301"/>
      <c r="AD88" s="63"/>
      <c r="AE88" s="305"/>
      <c r="AF88" s="304"/>
      <c r="AG88" s="304"/>
      <c r="AH88" s="304"/>
      <c r="AI88" s="304"/>
      <c r="AJ88" s="304"/>
      <c r="AK88" s="304"/>
      <c r="AL88" s="304"/>
      <c r="AM88" s="304"/>
      <c r="AN88" s="304"/>
      <c r="AO88" s="304"/>
      <c r="AP88" s="304"/>
      <c r="AQ88" s="304"/>
      <c r="AR88" s="304"/>
      <c r="AS88" s="304"/>
      <c r="AT88" s="306">
        <f t="shared" si="14"/>
        <v>0</v>
      </c>
      <c r="AU88" s="62"/>
      <c r="AV88" s="63"/>
      <c r="AW88" s="63"/>
    </row>
    <row r="89" spans="1:49" s="307" customFormat="1" ht="23.25">
      <c r="A89" s="65"/>
      <c r="B89" s="342" t="s">
        <v>115</v>
      </c>
      <c r="C89" s="342" t="s">
        <v>223</v>
      </c>
      <c r="D89" s="300"/>
      <c r="E89" s="301"/>
      <c r="F89" s="64"/>
      <c r="G89" s="64"/>
      <c r="H89" s="64"/>
      <c r="I89" s="64"/>
      <c r="J89" s="64"/>
      <c r="K89" s="64"/>
      <c r="L89" s="64"/>
      <c r="M89" s="302">
        <f t="shared" si="12"/>
        <v>0</v>
      </c>
      <c r="N89" s="303"/>
      <c r="O89" s="303"/>
      <c r="P89" s="304"/>
      <c r="Q89" s="300"/>
      <c r="R89" s="301"/>
      <c r="S89" s="300"/>
      <c r="T89" s="301"/>
      <c r="U89" s="300"/>
      <c r="V89" s="301"/>
      <c r="W89" s="304"/>
      <c r="X89" s="304"/>
      <c r="Y89" s="304"/>
      <c r="Z89" s="48">
        <f t="shared" si="13"/>
        <v>0</v>
      </c>
      <c r="AA89" s="4"/>
      <c r="AB89" s="4"/>
      <c r="AC89" s="301"/>
      <c r="AD89" s="63"/>
      <c r="AE89" s="305"/>
      <c r="AF89" s="304"/>
      <c r="AG89" s="304"/>
      <c r="AH89" s="304"/>
      <c r="AI89" s="304"/>
      <c r="AJ89" s="304"/>
      <c r="AK89" s="304"/>
      <c r="AL89" s="304"/>
      <c r="AM89" s="304"/>
      <c r="AN89" s="304"/>
      <c r="AO89" s="304"/>
      <c r="AP89" s="304"/>
      <c r="AQ89" s="304"/>
      <c r="AR89" s="304"/>
      <c r="AS89" s="304"/>
      <c r="AT89" s="306">
        <f t="shared" si="14"/>
        <v>0</v>
      </c>
      <c r="AU89" s="62"/>
      <c r="AV89" s="63"/>
      <c r="AW89" s="63"/>
    </row>
    <row r="90" spans="1:49" s="307" customFormat="1" ht="23.25">
      <c r="A90" s="65"/>
      <c r="B90" s="342" t="s">
        <v>115</v>
      </c>
      <c r="C90" s="342" t="s">
        <v>273</v>
      </c>
      <c r="D90" s="300"/>
      <c r="E90" s="301"/>
      <c r="F90" s="64"/>
      <c r="G90" s="64"/>
      <c r="H90" s="64"/>
      <c r="I90" s="64"/>
      <c r="J90" s="64"/>
      <c r="K90" s="64"/>
      <c r="L90" s="64"/>
      <c r="M90" s="302">
        <f t="shared" si="12"/>
        <v>0</v>
      </c>
      <c r="N90" s="303"/>
      <c r="O90" s="303"/>
      <c r="P90" s="304"/>
      <c r="Q90" s="300"/>
      <c r="R90" s="301"/>
      <c r="S90" s="300"/>
      <c r="T90" s="301"/>
      <c r="U90" s="300"/>
      <c r="V90" s="301"/>
      <c r="W90" s="304"/>
      <c r="X90" s="304"/>
      <c r="Y90" s="304"/>
      <c r="Z90" s="48">
        <f t="shared" si="13"/>
        <v>0</v>
      </c>
      <c r="AA90" s="4"/>
      <c r="AB90" s="4"/>
      <c r="AC90" s="301"/>
      <c r="AD90" s="63"/>
      <c r="AE90" s="305"/>
      <c r="AF90" s="304"/>
      <c r="AG90" s="304"/>
      <c r="AH90" s="304"/>
      <c r="AI90" s="304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6">
        <f t="shared" si="14"/>
        <v>0</v>
      </c>
      <c r="AU90" s="62"/>
      <c r="AV90" s="63"/>
      <c r="AW90" s="63"/>
    </row>
    <row r="91" spans="1:49" s="307" customFormat="1" ht="23.25">
      <c r="A91" s="65"/>
      <c r="B91" s="342" t="s">
        <v>115</v>
      </c>
      <c r="C91" s="342" t="s">
        <v>272</v>
      </c>
      <c r="D91" s="300"/>
      <c r="E91" s="301"/>
      <c r="F91" s="64"/>
      <c r="G91" s="64"/>
      <c r="H91" s="64"/>
      <c r="I91" s="64"/>
      <c r="J91" s="64"/>
      <c r="K91" s="64"/>
      <c r="L91" s="64"/>
      <c r="M91" s="302">
        <f t="shared" si="12"/>
        <v>0</v>
      </c>
      <c r="N91" s="303"/>
      <c r="O91" s="303"/>
      <c r="P91" s="304"/>
      <c r="Q91" s="300"/>
      <c r="R91" s="301"/>
      <c r="S91" s="300"/>
      <c r="T91" s="301"/>
      <c r="U91" s="300"/>
      <c r="V91" s="301"/>
      <c r="W91" s="304"/>
      <c r="X91" s="304"/>
      <c r="Y91" s="304"/>
      <c r="Z91" s="48">
        <f t="shared" si="13"/>
        <v>0</v>
      </c>
      <c r="AA91" s="4"/>
      <c r="AB91" s="4"/>
      <c r="AC91" s="301"/>
      <c r="AD91" s="63"/>
      <c r="AE91" s="305"/>
      <c r="AF91" s="304"/>
      <c r="AG91" s="304"/>
      <c r="AH91" s="304"/>
      <c r="AI91" s="304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6">
        <f t="shared" si="14"/>
        <v>0</v>
      </c>
      <c r="AU91" s="62"/>
      <c r="AV91" s="63"/>
      <c r="AW91" s="63"/>
    </row>
    <row r="92" spans="1:49" s="307" customFormat="1" ht="23.25">
      <c r="A92" s="65"/>
      <c r="B92" s="342" t="s">
        <v>115</v>
      </c>
      <c r="C92" s="342" t="s">
        <v>271</v>
      </c>
      <c r="D92" s="300"/>
      <c r="E92" s="301"/>
      <c r="F92" s="64"/>
      <c r="G92" s="64"/>
      <c r="H92" s="64"/>
      <c r="I92" s="64"/>
      <c r="J92" s="64"/>
      <c r="K92" s="64"/>
      <c r="L92" s="64"/>
      <c r="M92" s="302">
        <f t="shared" si="12"/>
        <v>0</v>
      </c>
      <c r="N92" s="303"/>
      <c r="O92" s="303"/>
      <c r="P92" s="304"/>
      <c r="Q92" s="300"/>
      <c r="R92" s="301"/>
      <c r="S92" s="300"/>
      <c r="T92" s="301"/>
      <c r="U92" s="300"/>
      <c r="V92" s="301"/>
      <c r="W92" s="304"/>
      <c r="X92" s="304"/>
      <c r="Y92" s="304"/>
      <c r="Z92" s="48">
        <f t="shared" si="13"/>
        <v>0</v>
      </c>
      <c r="AA92" s="4"/>
      <c r="AB92" s="4"/>
      <c r="AC92" s="301"/>
      <c r="AD92" s="63"/>
      <c r="AE92" s="305"/>
      <c r="AF92" s="304"/>
      <c r="AG92" s="304"/>
      <c r="AH92" s="304"/>
      <c r="AI92" s="304"/>
      <c r="AJ92" s="304"/>
      <c r="AK92" s="304"/>
      <c r="AL92" s="304"/>
      <c r="AM92" s="304"/>
      <c r="AN92" s="304"/>
      <c r="AO92" s="304"/>
      <c r="AP92" s="304"/>
      <c r="AQ92" s="304"/>
      <c r="AR92" s="304"/>
      <c r="AS92" s="304"/>
      <c r="AT92" s="306">
        <f t="shared" si="14"/>
        <v>0</v>
      </c>
      <c r="AU92" s="62"/>
      <c r="AV92" s="63"/>
      <c r="AW92" s="63"/>
    </row>
    <row r="93" spans="1:49" s="307" customFormat="1" ht="23.25">
      <c r="A93" s="65"/>
      <c r="B93" s="342" t="s">
        <v>115</v>
      </c>
      <c r="C93" s="342" t="s">
        <v>270</v>
      </c>
      <c r="D93" s="300"/>
      <c r="E93" s="301"/>
      <c r="F93" s="64"/>
      <c r="G93" s="64"/>
      <c r="H93" s="64"/>
      <c r="I93" s="64"/>
      <c r="J93" s="64"/>
      <c r="K93" s="64"/>
      <c r="L93" s="64"/>
      <c r="M93" s="302">
        <f t="shared" si="12"/>
        <v>0</v>
      </c>
      <c r="N93" s="303"/>
      <c r="O93" s="303"/>
      <c r="P93" s="304"/>
      <c r="Q93" s="300"/>
      <c r="R93" s="301"/>
      <c r="S93" s="300"/>
      <c r="T93" s="301"/>
      <c r="U93" s="300"/>
      <c r="V93" s="301"/>
      <c r="W93" s="304"/>
      <c r="X93" s="304"/>
      <c r="Y93" s="304"/>
      <c r="Z93" s="48">
        <f t="shared" si="13"/>
        <v>0</v>
      </c>
      <c r="AA93" s="4"/>
      <c r="AB93" s="4"/>
      <c r="AC93" s="301"/>
      <c r="AD93" s="63"/>
      <c r="AE93" s="305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6">
        <f t="shared" si="14"/>
        <v>0</v>
      </c>
      <c r="AU93" s="62"/>
      <c r="AV93" s="63"/>
      <c r="AW93" s="63"/>
    </row>
    <row r="94" spans="1:49" s="307" customFormat="1" ht="23.25">
      <c r="A94" s="65"/>
      <c r="B94" s="342" t="s">
        <v>115</v>
      </c>
      <c r="C94" s="342" t="s">
        <v>269</v>
      </c>
      <c r="D94" s="300"/>
      <c r="E94" s="301"/>
      <c r="F94" s="64"/>
      <c r="G94" s="64"/>
      <c r="H94" s="64"/>
      <c r="I94" s="64"/>
      <c r="J94" s="64"/>
      <c r="K94" s="64"/>
      <c r="L94" s="64"/>
      <c r="M94" s="302">
        <f t="shared" si="12"/>
        <v>0</v>
      </c>
      <c r="N94" s="303"/>
      <c r="O94" s="303"/>
      <c r="P94" s="304"/>
      <c r="Q94" s="300"/>
      <c r="R94" s="301"/>
      <c r="S94" s="300"/>
      <c r="T94" s="301"/>
      <c r="U94" s="300"/>
      <c r="V94" s="301"/>
      <c r="W94" s="304"/>
      <c r="X94" s="304"/>
      <c r="Y94" s="304"/>
      <c r="Z94" s="48">
        <f t="shared" si="13"/>
        <v>0</v>
      </c>
      <c r="AA94" s="4"/>
      <c r="AB94" s="4"/>
      <c r="AC94" s="301"/>
      <c r="AD94" s="63"/>
      <c r="AE94" s="305"/>
      <c r="AF94" s="304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6">
        <f t="shared" si="14"/>
        <v>0</v>
      </c>
      <c r="AU94" s="62"/>
      <c r="AV94" s="63"/>
      <c r="AW94" s="63"/>
    </row>
    <row r="95" spans="1:49" s="307" customFormat="1" ht="23.25">
      <c r="A95" s="65"/>
      <c r="B95" s="342" t="s">
        <v>115</v>
      </c>
      <c r="C95" s="342" t="s">
        <v>252</v>
      </c>
      <c r="D95" s="300"/>
      <c r="E95" s="301"/>
      <c r="F95" s="64"/>
      <c r="G95" s="64"/>
      <c r="H95" s="64"/>
      <c r="I95" s="64"/>
      <c r="J95" s="64"/>
      <c r="K95" s="64"/>
      <c r="L95" s="64"/>
      <c r="M95" s="302">
        <f t="shared" si="12"/>
        <v>0</v>
      </c>
      <c r="N95" s="303"/>
      <c r="O95" s="303"/>
      <c r="P95" s="304"/>
      <c r="Q95" s="300"/>
      <c r="R95" s="301"/>
      <c r="S95" s="300"/>
      <c r="T95" s="301"/>
      <c r="U95" s="300"/>
      <c r="V95" s="301"/>
      <c r="W95" s="304"/>
      <c r="X95" s="304"/>
      <c r="Y95" s="304"/>
      <c r="Z95" s="48">
        <f t="shared" si="13"/>
        <v>0</v>
      </c>
      <c r="AA95" s="4"/>
      <c r="AB95" s="4"/>
      <c r="AC95" s="301"/>
      <c r="AD95" s="63"/>
      <c r="AE95" s="305"/>
      <c r="AF95" s="304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6">
        <f t="shared" si="14"/>
        <v>0</v>
      </c>
      <c r="AU95" s="62"/>
      <c r="AV95" s="63"/>
      <c r="AW95" s="63"/>
    </row>
    <row r="96" spans="1:49" s="307" customFormat="1" ht="23.25">
      <c r="A96" s="65"/>
      <c r="B96" s="342" t="s">
        <v>115</v>
      </c>
      <c r="C96" s="342" t="s">
        <v>206</v>
      </c>
      <c r="D96" s="300"/>
      <c r="E96" s="301"/>
      <c r="F96" s="64"/>
      <c r="G96" s="64"/>
      <c r="H96" s="64"/>
      <c r="I96" s="64"/>
      <c r="J96" s="64"/>
      <c r="K96" s="64"/>
      <c r="L96" s="64"/>
      <c r="M96" s="302">
        <f t="shared" si="12"/>
        <v>0</v>
      </c>
      <c r="N96" s="303"/>
      <c r="O96" s="303"/>
      <c r="P96" s="304"/>
      <c r="Q96" s="300"/>
      <c r="R96" s="301"/>
      <c r="S96" s="300"/>
      <c r="T96" s="301"/>
      <c r="U96" s="300"/>
      <c r="V96" s="301"/>
      <c r="W96" s="304"/>
      <c r="X96" s="304"/>
      <c r="Y96" s="304"/>
      <c r="Z96" s="48">
        <f t="shared" si="13"/>
        <v>0</v>
      </c>
      <c r="AA96" s="4"/>
      <c r="AB96" s="4"/>
      <c r="AC96" s="301"/>
      <c r="AD96" s="63"/>
      <c r="AE96" s="305"/>
      <c r="AF96" s="304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6">
        <f t="shared" si="14"/>
        <v>0</v>
      </c>
      <c r="AU96" s="62"/>
      <c r="AV96" s="63"/>
      <c r="AW96" s="63"/>
    </row>
    <row r="97" spans="1:49" s="307" customFormat="1" ht="23.25">
      <c r="A97" s="65"/>
      <c r="B97" s="371" t="s">
        <v>334</v>
      </c>
      <c r="C97" s="371"/>
      <c r="D97" s="359">
        <f>SUM(D73:D96)</f>
        <v>0</v>
      </c>
      <c r="E97" s="359">
        <f aca="true" t="shared" si="15" ref="E97:AS97">SUM(E73:E96)</f>
        <v>0</v>
      </c>
      <c r="F97" s="359">
        <f t="shared" si="15"/>
        <v>0</v>
      </c>
      <c r="G97" s="359">
        <f t="shared" si="15"/>
        <v>0</v>
      </c>
      <c r="H97" s="359">
        <f t="shared" si="15"/>
        <v>0</v>
      </c>
      <c r="I97" s="359">
        <f t="shared" si="15"/>
        <v>0</v>
      </c>
      <c r="J97" s="359">
        <f t="shared" si="15"/>
        <v>0</v>
      </c>
      <c r="K97" s="359">
        <f t="shared" si="15"/>
        <v>0</v>
      </c>
      <c r="L97" s="359">
        <f t="shared" si="15"/>
        <v>0</v>
      </c>
      <c r="M97" s="359">
        <f t="shared" si="15"/>
        <v>0</v>
      </c>
      <c r="N97" s="359">
        <f t="shared" si="15"/>
        <v>0</v>
      </c>
      <c r="O97" s="359">
        <f t="shared" si="15"/>
        <v>0</v>
      </c>
      <c r="P97" s="359">
        <f t="shared" si="15"/>
        <v>0</v>
      </c>
      <c r="Q97" s="359">
        <f t="shared" si="15"/>
        <v>0</v>
      </c>
      <c r="R97" s="359">
        <f t="shared" si="15"/>
        <v>0</v>
      </c>
      <c r="S97" s="359">
        <f t="shared" si="15"/>
        <v>0</v>
      </c>
      <c r="T97" s="359">
        <f t="shared" si="15"/>
        <v>0</v>
      </c>
      <c r="U97" s="359">
        <f t="shared" si="15"/>
        <v>0</v>
      </c>
      <c r="V97" s="359">
        <f t="shared" si="15"/>
        <v>0</v>
      </c>
      <c r="W97" s="359">
        <f t="shared" si="15"/>
        <v>0</v>
      </c>
      <c r="X97" s="359">
        <f t="shared" si="15"/>
        <v>0</v>
      </c>
      <c r="Y97" s="359">
        <f t="shared" si="15"/>
        <v>0</v>
      </c>
      <c r="Z97" s="359">
        <f t="shared" si="15"/>
        <v>0</v>
      </c>
      <c r="AA97" s="359">
        <f t="shared" si="15"/>
        <v>0</v>
      </c>
      <c r="AB97" s="359">
        <f t="shared" si="15"/>
        <v>0</v>
      </c>
      <c r="AC97" s="359">
        <f t="shared" si="15"/>
        <v>0</v>
      </c>
      <c r="AD97" s="359">
        <f t="shared" si="15"/>
        <v>0</v>
      </c>
      <c r="AE97" s="359">
        <f t="shared" si="15"/>
        <v>0</v>
      </c>
      <c r="AF97" s="359">
        <f t="shared" si="15"/>
        <v>0</v>
      </c>
      <c r="AG97" s="359">
        <f t="shared" si="15"/>
        <v>0</v>
      </c>
      <c r="AH97" s="359">
        <f t="shared" si="15"/>
        <v>0</v>
      </c>
      <c r="AI97" s="359">
        <f t="shared" si="15"/>
        <v>0</v>
      </c>
      <c r="AJ97" s="359">
        <f t="shared" si="15"/>
        <v>0</v>
      </c>
      <c r="AK97" s="359">
        <f t="shared" si="15"/>
        <v>0</v>
      </c>
      <c r="AL97" s="359">
        <f t="shared" si="15"/>
        <v>0</v>
      </c>
      <c r="AM97" s="359">
        <f t="shared" si="15"/>
        <v>0</v>
      </c>
      <c r="AN97" s="359">
        <f t="shared" si="15"/>
        <v>0</v>
      </c>
      <c r="AO97" s="359">
        <f t="shared" si="15"/>
        <v>0</v>
      </c>
      <c r="AP97" s="359">
        <f t="shared" si="15"/>
        <v>0</v>
      </c>
      <c r="AQ97" s="359">
        <f t="shared" si="15"/>
        <v>0</v>
      </c>
      <c r="AR97" s="359">
        <f t="shared" si="15"/>
        <v>0</v>
      </c>
      <c r="AS97" s="359">
        <f t="shared" si="15"/>
        <v>0</v>
      </c>
      <c r="AT97" s="306">
        <f t="shared" si="14"/>
        <v>0</v>
      </c>
      <c r="AU97" s="360"/>
      <c r="AV97" s="361"/>
      <c r="AW97" s="361"/>
    </row>
    <row r="98" spans="1:49" s="307" customFormat="1" ht="23.25">
      <c r="A98" s="65"/>
      <c r="B98" s="370" t="s">
        <v>114</v>
      </c>
      <c r="C98" s="370" t="s">
        <v>266</v>
      </c>
      <c r="D98" s="300"/>
      <c r="E98" s="301"/>
      <c r="F98" s="64"/>
      <c r="G98" s="64"/>
      <c r="H98" s="64"/>
      <c r="I98" s="64"/>
      <c r="J98" s="64"/>
      <c r="K98" s="64"/>
      <c r="L98" s="64"/>
      <c r="M98" s="302">
        <f t="shared" si="12"/>
        <v>0</v>
      </c>
      <c r="N98" s="303"/>
      <c r="O98" s="303"/>
      <c r="P98" s="304"/>
      <c r="Q98" s="300"/>
      <c r="R98" s="301"/>
      <c r="S98" s="300"/>
      <c r="T98" s="301"/>
      <c r="U98" s="300"/>
      <c r="V98" s="301"/>
      <c r="W98" s="304"/>
      <c r="X98" s="304"/>
      <c r="Y98" s="304"/>
      <c r="Z98" s="48">
        <f t="shared" si="13"/>
        <v>0</v>
      </c>
      <c r="AA98" s="4"/>
      <c r="AB98" s="4"/>
      <c r="AC98" s="301"/>
      <c r="AD98" s="63"/>
      <c r="AE98" s="305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6">
        <f t="shared" si="14"/>
        <v>0</v>
      </c>
      <c r="AU98" s="62"/>
      <c r="AV98" s="63"/>
      <c r="AW98" s="63"/>
    </row>
    <row r="99" spans="1:49" s="307" customFormat="1" ht="23.25">
      <c r="A99" s="65"/>
      <c r="B99" s="342" t="s">
        <v>114</v>
      </c>
      <c r="C99" s="342" t="s">
        <v>268</v>
      </c>
      <c r="D99" s="300"/>
      <c r="E99" s="301"/>
      <c r="F99" s="64"/>
      <c r="G99" s="64"/>
      <c r="H99" s="64"/>
      <c r="I99" s="64"/>
      <c r="J99" s="64"/>
      <c r="K99" s="64"/>
      <c r="L99" s="64"/>
      <c r="M99" s="302">
        <f t="shared" si="12"/>
        <v>0</v>
      </c>
      <c r="N99" s="303"/>
      <c r="O99" s="303"/>
      <c r="P99" s="304"/>
      <c r="Q99" s="300"/>
      <c r="R99" s="301"/>
      <c r="S99" s="300"/>
      <c r="T99" s="301"/>
      <c r="U99" s="300"/>
      <c r="V99" s="301"/>
      <c r="W99" s="304"/>
      <c r="X99" s="304"/>
      <c r="Y99" s="304"/>
      <c r="Z99" s="48">
        <f t="shared" si="13"/>
        <v>0</v>
      </c>
      <c r="AA99" s="4"/>
      <c r="AB99" s="4"/>
      <c r="AC99" s="301"/>
      <c r="AD99" s="63"/>
      <c r="AE99" s="305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6">
        <f t="shared" si="14"/>
        <v>0</v>
      </c>
      <c r="AU99" s="62"/>
      <c r="AV99" s="63"/>
      <c r="AW99" s="63"/>
    </row>
    <row r="100" spans="1:49" s="307" customFormat="1" ht="23.25">
      <c r="A100" s="65"/>
      <c r="B100" s="342" t="s">
        <v>114</v>
      </c>
      <c r="C100" s="342" t="s">
        <v>245</v>
      </c>
      <c r="D100" s="300"/>
      <c r="E100" s="301"/>
      <c r="F100" s="64"/>
      <c r="G100" s="64"/>
      <c r="H100" s="64"/>
      <c r="I100" s="64"/>
      <c r="J100" s="64"/>
      <c r="K100" s="64"/>
      <c r="L100" s="64"/>
      <c r="M100" s="302">
        <f t="shared" si="12"/>
        <v>0</v>
      </c>
      <c r="N100" s="303"/>
      <c r="O100" s="303"/>
      <c r="P100" s="304"/>
      <c r="Q100" s="300"/>
      <c r="R100" s="301"/>
      <c r="S100" s="300"/>
      <c r="T100" s="301"/>
      <c r="U100" s="300"/>
      <c r="V100" s="301"/>
      <c r="W100" s="304"/>
      <c r="X100" s="304"/>
      <c r="Y100" s="304"/>
      <c r="Z100" s="48">
        <f t="shared" si="13"/>
        <v>0</v>
      </c>
      <c r="AA100" s="4"/>
      <c r="AB100" s="4"/>
      <c r="AC100" s="301"/>
      <c r="AD100" s="63"/>
      <c r="AE100" s="305"/>
      <c r="AF100" s="304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6">
        <f t="shared" si="14"/>
        <v>0</v>
      </c>
      <c r="AU100" s="62"/>
      <c r="AV100" s="63"/>
      <c r="AW100" s="63"/>
    </row>
    <row r="101" spans="1:49" s="307" customFormat="1" ht="23.25">
      <c r="A101" s="65"/>
      <c r="B101" s="342" t="s">
        <v>114</v>
      </c>
      <c r="C101" s="342" t="s">
        <v>267</v>
      </c>
      <c r="D101" s="300"/>
      <c r="E101" s="301"/>
      <c r="F101" s="64"/>
      <c r="G101" s="64"/>
      <c r="H101" s="64"/>
      <c r="I101" s="64"/>
      <c r="J101" s="64"/>
      <c r="K101" s="64"/>
      <c r="L101" s="64"/>
      <c r="M101" s="302">
        <f t="shared" si="12"/>
        <v>0</v>
      </c>
      <c r="N101" s="303"/>
      <c r="O101" s="303"/>
      <c r="P101" s="304"/>
      <c r="Q101" s="300"/>
      <c r="R101" s="301"/>
      <c r="S101" s="300"/>
      <c r="T101" s="301"/>
      <c r="U101" s="300"/>
      <c r="V101" s="301"/>
      <c r="W101" s="304"/>
      <c r="X101" s="304"/>
      <c r="Y101" s="304"/>
      <c r="Z101" s="48">
        <f t="shared" si="13"/>
        <v>0</v>
      </c>
      <c r="AA101" s="4"/>
      <c r="AB101" s="4"/>
      <c r="AC101" s="301"/>
      <c r="AD101" s="63"/>
      <c r="AE101" s="305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6">
        <f t="shared" si="14"/>
        <v>0</v>
      </c>
      <c r="AU101" s="62"/>
      <c r="AV101" s="63"/>
      <c r="AW101" s="63"/>
    </row>
    <row r="102" spans="1:49" s="307" customFormat="1" ht="23.25">
      <c r="A102" s="65"/>
      <c r="B102" s="342" t="s">
        <v>114</v>
      </c>
      <c r="C102" s="342" t="s">
        <v>265</v>
      </c>
      <c r="D102" s="300"/>
      <c r="E102" s="301"/>
      <c r="F102" s="64"/>
      <c r="G102" s="64"/>
      <c r="H102" s="64"/>
      <c r="I102" s="64"/>
      <c r="J102" s="64"/>
      <c r="K102" s="64"/>
      <c r="L102" s="64"/>
      <c r="M102" s="302">
        <f t="shared" si="12"/>
        <v>0</v>
      </c>
      <c r="N102" s="303"/>
      <c r="O102" s="303"/>
      <c r="P102" s="304"/>
      <c r="Q102" s="300"/>
      <c r="R102" s="301"/>
      <c r="S102" s="300"/>
      <c r="T102" s="301"/>
      <c r="U102" s="300"/>
      <c r="V102" s="301"/>
      <c r="W102" s="304"/>
      <c r="X102" s="304"/>
      <c r="Y102" s="304"/>
      <c r="Z102" s="48">
        <f t="shared" si="13"/>
        <v>0</v>
      </c>
      <c r="AA102" s="4"/>
      <c r="AB102" s="4"/>
      <c r="AC102" s="301"/>
      <c r="AD102" s="63"/>
      <c r="AE102" s="305"/>
      <c r="AF102" s="304"/>
      <c r="AG102" s="304"/>
      <c r="AH102" s="304"/>
      <c r="AI102" s="304"/>
      <c r="AJ102" s="304"/>
      <c r="AK102" s="304"/>
      <c r="AL102" s="304"/>
      <c r="AM102" s="304"/>
      <c r="AN102" s="304"/>
      <c r="AO102" s="304"/>
      <c r="AP102" s="304"/>
      <c r="AQ102" s="304"/>
      <c r="AR102" s="304"/>
      <c r="AS102" s="304"/>
      <c r="AT102" s="306">
        <f t="shared" si="14"/>
        <v>0</v>
      </c>
      <c r="AU102" s="62"/>
      <c r="AV102" s="63"/>
      <c r="AW102" s="63"/>
    </row>
    <row r="103" spans="1:49" s="307" customFormat="1" ht="23.25">
      <c r="A103" s="65"/>
      <c r="B103" s="342" t="s">
        <v>114</v>
      </c>
      <c r="C103" s="342" t="s">
        <v>264</v>
      </c>
      <c r="D103" s="300"/>
      <c r="E103" s="301"/>
      <c r="F103" s="64"/>
      <c r="G103" s="64"/>
      <c r="H103" s="64"/>
      <c r="I103" s="64"/>
      <c r="J103" s="64"/>
      <c r="K103" s="64"/>
      <c r="L103" s="64"/>
      <c r="M103" s="302">
        <f t="shared" si="12"/>
        <v>0</v>
      </c>
      <c r="N103" s="303"/>
      <c r="O103" s="303"/>
      <c r="P103" s="304"/>
      <c r="Q103" s="300"/>
      <c r="R103" s="301"/>
      <c r="S103" s="300"/>
      <c r="T103" s="301"/>
      <c r="U103" s="300"/>
      <c r="V103" s="301"/>
      <c r="W103" s="304"/>
      <c r="X103" s="304"/>
      <c r="Y103" s="304"/>
      <c r="Z103" s="48">
        <f t="shared" si="13"/>
        <v>0</v>
      </c>
      <c r="AA103" s="4"/>
      <c r="AB103" s="4"/>
      <c r="AC103" s="301"/>
      <c r="AD103" s="63"/>
      <c r="AE103" s="305"/>
      <c r="AF103" s="304"/>
      <c r="AG103" s="304"/>
      <c r="AH103" s="304"/>
      <c r="AI103" s="304"/>
      <c r="AJ103" s="304"/>
      <c r="AK103" s="304"/>
      <c r="AL103" s="304"/>
      <c r="AM103" s="304"/>
      <c r="AN103" s="304"/>
      <c r="AO103" s="304"/>
      <c r="AP103" s="304"/>
      <c r="AQ103" s="304"/>
      <c r="AR103" s="304"/>
      <c r="AS103" s="304"/>
      <c r="AT103" s="306">
        <f t="shared" si="14"/>
        <v>0</v>
      </c>
      <c r="AU103" s="62"/>
      <c r="AV103" s="63"/>
      <c r="AW103" s="63"/>
    </row>
    <row r="104" spans="1:49" s="307" customFormat="1" ht="23.25">
      <c r="A104" s="65"/>
      <c r="B104" s="342" t="s">
        <v>114</v>
      </c>
      <c r="C104" s="342" t="s">
        <v>263</v>
      </c>
      <c r="D104" s="300"/>
      <c r="E104" s="301"/>
      <c r="F104" s="64"/>
      <c r="G104" s="64"/>
      <c r="H104" s="64"/>
      <c r="I104" s="64"/>
      <c r="J104" s="64"/>
      <c r="K104" s="64"/>
      <c r="L104" s="64"/>
      <c r="M104" s="302">
        <f t="shared" si="12"/>
        <v>0</v>
      </c>
      <c r="N104" s="303"/>
      <c r="O104" s="303"/>
      <c r="P104" s="304"/>
      <c r="Q104" s="300"/>
      <c r="R104" s="301"/>
      <c r="S104" s="300"/>
      <c r="T104" s="301"/>
      <c r="U104" s="300"/>
      <c r="V104" s="301"/>
      <c r="W104" s="304"/>
      <c r="X104" s="304"/>
      <c r="Y104" s="304"/>
      <c r="Z104" s="48">
        <f t="shared" si="13"/>
        <v>0</v>
      </c>
      <c r="AA104" s="4"/>
      <c r="AB104" s="4"/>
      <c r="AC104" s="301"/>
      <c r="AD104" s="63"/>
      <c r="AE104" s="305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304"/>
      <c r="AQ104" s="304"/>
      <c r="AR104" s="304"/>
      <c r="AS104" s="304"/>
      <c r="AT104" s="306">
        <f t="shared" si="14"/>
        <v>0</v>
      </c>
      <c r="AU104" s="62"/>
      <c r="AV104" s="63"/>
      <c r="AW104" s="63"/>
    </row>
    <row r="105" spans="1:49" s="307" customFormat="1" ht="23.25">
      <c r="A105" s="65"/>
      <c r="B105" s="342" t="s">
        <v>114</v>
      </c>
      <c r="C105" s="342" t="s">
        <v>262</v>
      </c>
      <c r="D105" s="300"/>
      <c r="E105" s="301"/>
      <c r="F105" s="64"/>
      <c r="G105" s="64"/>
      <c r="H105" s="64"/>
      <c r="I105" s="64"/>
      <c r="J105" s="64"/>
      <c r="K105" s="64"/>
      <c r="L105" s="64"/>
      <c r="M105" s="302">
        <f t="shared" si="12"/>
        <v>0</v>
      </c>
      <c r="N105" s="303"/>
      <c r="O105" s="303"/>
      <c r="P105" s="304"/>
      <c r="Q105" s="300"/>
      <c r="R105" s="301"/>
      <c r="S105" s="300"/>
      <c r="T105" s="301"/>
      <c r="U105" s="300"/>
      <c r="V105" s="301"/>
      <c r="W105" s="304"/>
      <c r="X105" s="304"/>
      <c r="Y105" s="304"/>
      <c r="Z105" s="48">
        <f t="shared" si="13"/>
        <v>0</v>
      </c>
      <c r="AA105" s="4"/>
      <c r="AB105" s="4"/>
      <c r="AC105" s="301"/>
      <c r="AD105" s="63"/>
      <c r="AE105" s="305"/>
      <c r="AF105" s="304"/>
      <c r="AG105" s="304"/>
      <c r="AH105" s="304"/>
      <c r="AI105" s="304"/>
      <c r="AJ105" s="304"/>
      <c r="AK105" s="304"/>
      <c r="AL105" s="304"/>
      <c r="AM105" s="304"/>
      <c r="AN105" s="304"/>
      <c r="AO105" s="304"/>
      <c r="AP105" s="304"/>
      <c r="AQ105" s="304"/>
      <c r="AR105" s="304"/>
      <c r="AS105" s="304"/>
      <c r="AT105" s="306">
        <f t="shared" si="14"/>
        <v>0</v>
      </c>
      <c r="AU105" s="62"/>
      <c r="AV105" s="63"/>
      <c r="AW105" s="63"/>
    </row>
    <row r="106" spans="1:49" s="307" customFormat="1" ht="23.25">
      <c r="A106" s="65"/>
      <c r="B106" s="342" t="s">
        <v>114</v>
      </c>
      <c r="C106" s="342" t="s">
        <v>132</v>
      </c>
      <c r="D106" s="300"/>
      <c r="E106" s="301"/>
      <c r="F106" s="64"/>
      <c r="G106" s="64"/>
      <c r="H106" s="64"/>
      <c r="I106" s="64"/>
      <c r="J106" s="64"/>
      <c r="K106" s="64"/>
      <c r="L106" s="64"/>
      <c r="M106" s="302">
        <f t="shared" si="12"/>
        <v>0</v>
      </c>
      <c r="N106" s="303"/>
      <c r="O106" s="303"/>
      <c r="P106" s="304"/>
      <c r="Q106" s="300"/>
      <c r="R106" s="301"/>
      <c r="S106" s="300"/>
      <c r="T106" s="301"/>
      <c r="U106" s="300"/>
      <c r="V106" s="301"/>
      <c r="W106" s="304"/>
      <c r="X106" s="304"/>
      <c r="Y106" s="304"/>
      <c r="Z106" s="48">
        <f t="shared" si="13"/>
        <v>0</v>
      </c>
      <c r="AA106" s="4"/>
      <c r="AB106" s="4"/>
      <c r="AC106" s="301"/>
      <c r="AD106" s="63"/>
      <c r="AE106" s="305"/>
      <c r="AF106" s="304"/>
      <c r="AG106" s="304"/>
      <c r="AH106" s="304"/>
      <c r="AI106" s="304"/>
      <c r="AJ106" s="304"/>
      <c r="AK106" s="304"/>
      <c r="AL106" s="304"/>
      <c r="AM106" s="304"/>
      <c r="AN106" s="304"/>
      <c r="AO106" s="304"/>
      <c r="AP106" s="304"/>
      <c r="AQ106" s="304"/>
      <c r="AR106" s="304"/>
      <c r="AS106" s="304"/>
      <c r="AT106" s="306">
        <f t="shared" si="14"/>
        <v>0</v>
      </c>
      <c r="AU106" s="62"/>
      <c r="AV106" s="63"/>
      <c r="AW106" s="63"/>
    </row>
    <row r="107" spans="1:49" s="307" customFormat="1" ht="23.25">
      <c r="A107" s="65"/>
      <c r="B107" s="342" t="s">
        <v>114</v>
      </c>
      <c r="C107" s="342" t="s">
        <v>261</v>
      </c>
      <c r="D107" s="300"/>
      <c r="E107" s="301"/>
      <c r="F107" s="64"/>
      <c r="G107" s="64"/>
      <c r="H107" s="64"/>
      <c r="I107" s="64"/>
      <c r="J107" s="64"/>
      <c r="K107" s="64"/>
      <c r="L107" s="64"/>
      <c r="M107" s="302">
        <f t="shared" si="12"/>
        <v>0</v>
      </c>
      <c r="N107" s="303"/>
      <c r="O107" s="303"/>
      <c r="P107" s="304"/>
      <c r="Q107" s="300"/>
      <c r="R107" s="301"/>
      <c r="S107" s="300"/>
      <c r="T107" s="301"/>
      <c r="U107" s="300"/>
      <c r="V107" s="301"/>
      <c r="W107" s="304"/>
      <c r="X107" s="304"/>
      <c r="Y107" s="304"/>
      <c r="Z107" s="48">
        <f t="shared" si="13"/>
        <v>0</v>
      </c>
      <c r="AA107" s="4"/>
      <c r="AB107" s="4"/>
      <c r="AC107" s="301"/>
      <c r="AD107" s="63"/>
      <c r="AE107" s="305"/>
      <c r="AF107" s="304"/>
      <c r="AG107" s="304"/>
      <c r="AH107" s="304"/>
      <c r="AI107" s="304"/>
      <c r="AJ107" s="30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6">
        <f t="shared" si="14"/>
        <v>0</v>
      </c>
      <c r="AU107" s="62"/>
      <c r="AV107" s="63"/>
      <c r="AW107" s="63"/>
    </row>
    <row r="108" spans="1:49" s="307" customFormat="1" ht="23.25">
      <c r="A108" s="65"/>
      <c r="B108" s="342" t="s">
        <v>114</v>
      </c>
      <c r="C108" s="342" t="s">
        <v>260</v>
      </c>
      <c r="D108" s="300"/>
      <c r="E108" s="301"/>
      <c r="F108" s="64"/>
      <c r="G108" s="64"/>
      <c r="H108" s="64"/>
      <c r="I108" s="64"/>
      <c r="J108" s="64"/>
      <c r="K108" s="64"/>
      <c r="L108" s="64"/>
      <c r="M108" s="302">
        <f t="shared" si="12"/>
        <v>0</v>
      </c>
      <c r="N108" s="303"/>
      <c r="O108" s="303"/>
      <c r="P108" s="304"/>
      <c r="Q108" s="300"/>
      <c r="R108" s="301"/>
      <c r="S108" s="300"/>
      <c r="T108" s="301"/>
      <c r="U108" s="300"/>
      <c r="V108" s="301"/>
      <c r="W108" s="304"/>
      <c r="X108" s="304"/>
      <c r="Y108" s="304"/>
      <c r="Z108" s="48">
        <f t="shared" si="13"/>
        <v>0</v>
      </c>
      <c r="AA108" s="4"/>
      <c r="AB108" s="4"/>
      <c r="AC108" s="301"/>
      <c r="AD108" s="63"/>
      <c r="AE108" s="305"/>
      <c r="AF108" s="304"/>
      <c r="AG108" s="304"/>
      <c r="AH108" s="304"/>
      <c r="AI108" s="304"/>
      <c r="AJ108" s="304"/>
      <c r="AK108" s="304"/>
      <c r="AL108" s="304"/>
      <c r="AM108" s="304"/>
      <c r="AN108" s="304"/>
      <c r="AO108" s="304"/>
      <c r="AP108" s="304"/>
      <c r="AQ108" s="304"/>
      <c r="AR108" s="304"/>
      <c r="AS108" s="304"/>
      <c r="AT108" s="306">
        <f t="shared" si="14"/>
        <v>0</v>
      </c>
      <c r="AU108" s="62"/>
      <c r="AV108" s="63"/>
      <c r="AW108" s="63"/>
    </row>
    <row r="109" spans="1:49" s="307" customFormat="1" ht="23.25">
      <c r="A109" s="65"/>
      <c r="B109" s="342" t="s">
        <v>114</v>
      </c>
      <c r="C109" s="342" t="s">
        <v>259</v>
      </c>
      <c r="D109" s="300"/>
      <c r="E109" s="301"/>
      <c r="F109" s="64"/>
      <c r="G109" s="64"/>
      <c r="H109" s="64"/>
      <c r="I109" s="64"/>
      <c r="J109" s="64"/>
      <c r="K109" s="64"/>
      <c r="L109" s="64"/>
      <c r="M109" s="302">
        <f t="shared" si="12"/>
        <v>0</v>
      </c>
      <c r="N109" s="303"/>
      <c r="O109" s="303"/>
      <c r="P109" s="304"/>
      <c r="Q109" s="300"/>
      <c r="R109" s="301"/>
      <c r="S109" s="300"/>
      <c r="T109" s="301"/>
      <c r="U109" s="300"/>
      <c r="V109" s="301"/>
      <c r="W109" s="304"/>
      <c r="X109" s="304"/>
      <c r="Y109" s="304"/>
      <c r="Z109" s="48">
        <f t="shared" si="13"/>
        <v>0</v>
      </c>
      <c r="AA109" s="4"/>
      <c r="AB109" s="4"/>
      <c r="AC109" s="301"/>
      <c r="AD109" s="63"/>
      <c r="AE109" s="305"/>
      <c r="AF109" s="304"/>
      <c r="AG109" s="304"/>
      <c r="AH109" s="304"/>
      <c r="AI109" s="304"/>
      <c r="AJ109" s="304"/>
      <c r="AK109" s="304"/>
      <c r="AL109" s="304"/>
      <c r="AM109" s="304"/>
      <c r="AN109" s="304"/>
      <c r="AO109" s="304"/>
      <c r="AP109" s="304"/>
      <c r="AQ109" s="304"/>
      <c r="AR109" s="304"/>
      <c r="AS109" s="304"/>
      <c r="AT109" s="306">
        <f t="shared" si="14"/>
        <v>0</v>
      </c>
      <c r="AU109" s="62"/>
      <c r="AV109" s="63"/>
      <c r="AW109" s="63"/>
    </row>
    <row r="110" spans="1:49" s="307" customFormat="1" ht="23.25">
      <c r="A110" s="65"/>
      <c r="B110" s="342" t="s">
        <v>114</v>
      </c>
      <c r="C110" s="342" t="s">
        <v>258</v>
      </c>
      <c r="D110" s="300"/>
      <c r="E110" s="301"/>
      <c r="F110" s="64"/>
      <c r="G110" s="64"/>
      <c r="H110" s="64"/>
      <c r="I110" s="64"/>
      <c r="J110" s="64"/>
      <c r="K110" s="64"/>
      <c r="L110" s="64"/>
      <c r="M110" s="302">
        <f t="shared" si="12"/>
        <v>0</v>
      </c>
      <c r="N110" s="303"/>
      <c r="O110" s="303"/>
      <c r="P110" s="304"/>
      <c r="Q110" s="300"/>
      <c r="R110" s="301"/>
      <c r="S110" s="300"/>
      <c r="T110" s="301"/>
      <c r="U110" s="300"/>
      <c r="V110" s="301"/>
      <c r="W110" s="304"/>
      <c r="X110" s="304"/>
      <c r="Y110" s="304"/>
      <c r="Z110" s="48">
        <f t="shared" si="13"/>
        <v>0</v>
      </c>
      <c r="AA110" s="4"/>
      <c r="AB110" s="4"/>
      <c r="AC110" s="301"/>
      <c r="AD110" s="63"/>
      <c r="AE110" s="305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6">
        <f t="shared" si="14"/>
        <v>0</v>
      </c>
      <c r="AU110" s="62"/>
      <c r="AV110" s="63"/>
      <c r="AW110" s="63"/>
    </row>
    <row r="111" spans="1:49" s="307" customFormat="1" ht="23.25">
      <c r="A111" s="65"/>
      <c r="B111" s="342" t="s">
        <v>114</v>
      </c>
      <c r="C111" s="342" t="s">
        <v>257</v>
      </c>
      <c r="D111" s="300"/>
      <c r="E111" s="301"/>
      <c r="F111" s="64"/>
      <c r="G111" s="64"/>
      <c r="H111" s="64"/>
      <c r="I111" s="64"/>
      <c r="J111" s="64"/>
      <c r="K111" s="64"/>
      <c r="L111" s="64"/>
      <c r="M111" s="302">
        <f t="shared" si="12"/>
        <v>0</v>
      </c>
      <c r="N111" s="303"/>
      <c r="O111" s="303"/>
      <c r="P111" s="304"/>
      <c r="Q111" s="300"/>
      <c r="R111" s="301"/>
      <c r="S111" s="300"/>
      <c r="T111" s="301"/>
      <c r="U111" s="300"/>
      <c r="V111" s="301"/>
      <c r="W111" s="304"/>
      <c r="X111" s="304"/>
      <c r="Y111" s="304"/>
      <c r="Z111" s="48">
        <f t="shared" si="13"/>
        <v>0</v>
      </c>
      <c r="AA111" s="4"/>
      <c r="AB111" s="4"/>
      <c r="AC111" s="301"/>
      <c r="AD111" s="63"/>
      <c r="AE111" s="305"/>
      <c r="AF111" s="304"/>
      <c r="AG111" s="304"/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6">
        <f t="shared" si="14"/>
        <v>0</v>
      </c>
      <c r="AU111" s="62"/>
      <c r="AV111" s="63"/>
      <c r="AW111" s="63"/>
    </row>
    <row r="112" spans="1:49" s="307" customFormat="1" ht="23.25">
      <c r="A112" s="65"/>
      <c r="B112" s="342" t="s">
        <v>114</v>
      </c>
      <c r="C112" s="342" t="s">
        <v>256</v>
      </c>
      <c r="D112" s="300"/>
      <c r="E112" s="301"/>
      <c r="F112" s="64"/>
      <c r="G112" s="64"/>
      <c r="H112" s="64"/>
      <c r="I112" s="64"/>
      <c r="J112" s="64"/>
      <c r="K112" s="64"/>
      <c r="L112" s="64"/>
      <c r="M112" s="302">
        <f t="shared" si="12"/>
        <v>0</v>
      </c>
      <c r="N112" s="303"/>
      <c r="O112" s="303"/>
      <c r="P112" s="304"/>
      <c r="Q112" s="300"/>
      <c r="R112" s="301"/>
      <c r="S112" s="300"/>
      <c r="T112" s="301"/>
      <c r="U112" s="300"/>
      <c r="V112" s="301"/>
      <c r="W112" s="304"/>
      <c r="X112" s="304"/>
      <c r="Y112" s="304"/>
      <c r="Z112" s="48">
        <f t="shared" si="13"/>
        <v>0</v>
      </c>
      <c r="AA112" s="4"/>
      <c r="AB112" s="4"/>
      <c r="AC112" s="301"/>
      <c r="AD112" s="63"/>
      <c r="AE112" s="305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4"/>
      <c r="AQ112" s="304"/>
      <c r="AR112" s="304"/>
      <c r="AS112" s="304"/>
      <c r="AT112" s="306">
        <f t="shared" si="14"/>
        <v>0</v>
      </c>
      <c r="AU112" s="62"/>
      <c r="AV112" s="63"/>
      <c r="AW112" s="63"/>
    </row>
    <row r="113" spans="1:49" s="307" customFormat="1" ht="23.25">
      <c r="A113" s="65"/>
      <c r="B113" s="342" t="s">
        <v>114</v>
      </c>
      <c r="C113" s="342" t="s">
        <v>255</v>
      </c>
      <c r="D113" s="300"/>
      <c r="E113" s="301"/>
      <c r="F113" s="64"/>
      <c r="G113" s="64"/>
      <c r="H113" s="64"/>
      <c r="I113" s="64"/>
      <c r="J113" s="64"/>
      <c r="K113" s="64"/>
      <c r="L113" s="64"/>
      <c r="M113" s="302">
        <f t="shared" si="12"/>
        <v>0</v>
      </c>
      <c r="N113" s="303"/>
      <c r="O113" s="303"/>
      <c r="P113" s="304"/>
      <c r="Q113" s="300"/>
      <c r="R113" s="301"/>
      <c r="S113" s="300"/>
      <c r="T113" s="301"/>
      <c r="U113" s="300"/>
      <c r="V113" s="301"/>
      <c r="W113" s="304"/>
      <c r="X113" s="304"/>
      <c r="Y113" s="304"/>
      <c r="Z113" s="48">
        <f t="shared" si="13"/>
        <v>0</v>
      </c>
      <c r="AA113" s="4"/>
      <c r="AB113" s="4"/>
      <c r="AC113" s="301"/>
      <c r="AD113" s="63"/>
      <c r="AE113" s="305"/>
      <c r="AF113" s="304"/>
      <c r="AG113" s="304"/>
      <c r="AH113" s="304"/>
      <c r="AI113" s="304"/>
      <c r="AJ113" s="304"/>
      <c r="AK113" s="304"/>
      <c r="AL113" s="304"/>
      <c r="AM113" s="304"/>
      <c r="AN113" s="304"/>
      <c r="AO113" s="304"/>
      <c r="AP113" s="304"/>
      <c r="AQ113" s="304"/>
      <c r="AR113" s="304"/>
      <c r="AS113" s="304"/>
      <c r="AT113" s="306">
        <f t="shared" si="14"/>
        <v>0</v>
      </c>
      <c r="AU113" s="62"/>
      <c r="AV113" s="63"/>
      <c r="AW113" s="63"/>
    </row>
    <row r="114" spans="1:49" s="307" customFormat="1" ht="23.25">
      <c r="A114" s="65"/>
      <c r="B114" s="345" t="s">
        <v>335</v>
      </c>
      <c r="C114" s="345"/>
      <c r="D114" s="359">
        <f>SUM(D98:D113)</f>
        <v>0</v>
      </c>
      <c r="E114" s="359">
        <f aca="true" t="shared" si="16" ref="E114:AS114">SUM(E98:E113)</f>
        <v>0</v>
      </c>
      <c r="F114" s="359">
        <f t="shared" si="16"/>
        <v>0</v>
      </c>
      <c r="G114" s="359">
        <f t="shared" si="16"/>
        <v>0</v>
      </c>
      <c r="H114" s="359">
        <f t="shared" si="16"/>
        <v>0</v>
      </c>
      <c r="I114" s="359">
        <f t="shared" si="16"/>
        <v>0</v>
      </c>
      <c r="J114" s="359">
        <f t="shared" si="16"/>
        <v>0</v>
      </c>
      <c r="K114" s="359">
        <f t="shared" si="16"/>
        <v>0</v>
      </c>
      <c r="L114" s="359">
        <f t="shared" si="16"/>
        <v>0</v>
      </c>
      <c r="M114" s="359">
        <f t="shared" si="16"/>
        <v>0</v>
      </c>
      <c r="N114" s="359">
        <f t="shared" si="16"/>
        <v>0</v>
      </c>
      <c r="O114" s="359">
        <f t="shared" si="16"/>
        <v>0</v>
      </c>
      <c r="P114" s="359">
        <f t="shared" si="16"/>
        <v>0</v>
      </c>
      <c r="Q114" s="359">
        <f t="shared" si="16"/>
        <v>0</v>
      </c>
      <c r="R114" s="359">
        <f t="shared" si="16"/>
        <v>0</v>
      </c>
      <c r="S114" s="359">
        <f t="shared" si="16"/>
        <v>0</v>
      </c>
      <c r="T114" s="359">
        <f t="shared" si="16"/>
        <v>0</v>
      </c>
      <c r="U114" s="359">
        <f t="shared" si="16"/>
        <v>0</v>
      </c>
      <c r="V114" s="359">
        <f t="shared" si="16"/>
        <v>0</v>
      </c>
      <c r="W114" s="359">
        <f t="shared" si="16"/>
        <v>0</v>
      </c>
      <c r="X114" s="359">
        <f t="shared" si="16"/>
        <v>0</v>
      </c>
      <c r="Y114" s="359">
        <f t="shared" si="16"/>
        <v>0</v>
      </c>
      <c r="Z114" s="359">
        <f t="shared" si="16"/>
        <v>0</v>
      </c>
      <c r="AA114" s="359">
        <f t="shared" si="16"/>
        <v>0</v>
      </c>
      <c r="AB114" s="359">
        <f t="shared" si="16"/>
        <v>0</v>
      </c>
      <c r="AC114" s="359">
        <f t="shared" si="16"/>
        <v>0</v>
      </c>
      <c r="AD114" s="359">
        <f t="shared" si="16"/>
        <v>0</v>
      </c>
      <c r="AE114" s="359">
        <f t="shared" si="16"/>
        <v>0</v>
      </c>
      <c r="AF114" s="359">
        <f t="shared" si="16"/>
        <v>0</v>
      </c>
      <c r="AG114" s="359">
        <f t="shared" si="16"/>
        <v>0</v>
      </c>
      <c r="AH114" s="359">
        <f t="shared" si="16"/>
        <v>0</v>
      </c>
      <c r="AI114" s="359">
        <f t="shared" si="16"/>
        <v>0</v>
      </c>
      <c r="AJ114" s="359">
        <f t="shared" si="16"/>
        <v>0</v>
      </c>
      <c r="AK114" s="359">
        <f t="shared" si="16"/>
        <v>0</v>
      </c>
      <c r="AL114" s="359">
        <f t="shared" si="16"/>
        <v>0</v>
      </c>
      <c r="AM114" s="359">
        <f t="shared" si="16"/>
        <v>0</v>
      </c>
      <c r="AN114" s="359">
        <f t="shared" si="16"/>
        <v>0</v>
      </c>
      <c r="AO114" s="359">
        <f t="shared" si="16"/>
        <v>0</v>
      </c>
      <c r="AP114" s="359">
        <f t="shared" si="16"/>
        <v>0</v>
      </c>
      <c r="AQ114" s="359">
        <f t="shared" si="16"/>
        <v>0</v>
      </c>
      <c r="AR114" s="359">
        <f t="shared" si="16"/>
        <v>0</v>
      </c>
      <c r="AS114" s="359">
        <f t="shared" si="16"/>
        <v>0</v>
      </c>
      <c r="AT114" s="306">
        <f t="shared" si="14"/>
        <v>0</v>
      </c>
      <c r="AU114" s="360"/>
      <c r="AV114" s="361"/>
      <c r="AW114" s="361"/>
    </row>
    <row r="115" spans="1:49" s="54" customFormat="1" ht="23.25">
      <c r="A115" s="76"/>
      <c r="B115" s="362" t="s">
        <v>113</v>
      </c>
      <c r="C115" s="362" t="s">
        <v>254</v>
      </c>
      <c r="D115" s="104">
        <v>87317</v>
      </c>
      <c r="E115" s="105">
        <v>55097</v>
      </c>
      <c r="F115" s="75">
        <v>91012482.48</v>
      </c>
      <c r="G115" s="75">
        <v>62867355.56</v>
      </c>
      <c r="H115" s="75">
        <v>41348124.88</v>
      </c>
      <c r="I115" s="75">
        <v>141</v>
      </c>
      <c r="J115" s="75">
        <v>2</v>
      </c>
      <c r="K115" s="75">
        <v>48</v>
      </c>
      <c r="L115" s="75">
        <v>39</v>
      </c>
      <c r="M115" s="101">
        <v>230</v>
      </c>
      <c r="N115" s="102">
        <v>0</v>
      </c>
      <c r="O115" s="102">
        <v>0</v>
      </c>
      <c r="P115" s="103">
        <v>0</v>
      </c>
      <c r="Q115" s="104">
        <v>0</v>
      </c>
      <c r="R115" s="105">
        <v>0</v>
      </c>
      <c r="S115" s="104">
        <v>0</v>
      </c>
      <c r="T115" s="105">
        <v>0</v>
      </c>
      <c r="U115" s="104">
        <v>0</v>
      </c>
      <c r="V115" s="105">
        <v>0</v>
      </c>
      <c r="W115" s="103">
        <v>0</v>
      </c>
      <c r="X115" s="103">
        <v>0</v>
      </c>
      <c r="Y115" s="103">
        <v>0</v>
      </c>
      <c r="Z115" s="106">
        <v>0</v>
      </c>
      <c r="AA115" s="107">
        <v>0</v>
      </c>
      <c r="AB115" s="107">
        <v>0</v>
      </c>
      <c r="AC115" s="105">
        <v>0</v>
      </c>
      <c r="AD115" s="74">
        <v>0</v>
      </c>
      <c r="AE115" s="108">
        <v>321790</v>
      </c>
      <c r="AF115" s="103">
        <v>0</v>
      </c>
      <c r="AG115" s="103">
        <v>25385198.09</v>
      </c>
      <c r="AH115" s="103">
        <v>991070</v>
      </c>
      <c r="AI115" s="103">
        <v>9879866</v>
      </c>
      <c r="AJ115" s="103">
        <v>122800</v>
      </c>
      <c r="AK115" s="103">
        <v>10346604</v>
      </c>
      <c r="AL115" s="103">
        <v>192000</v>
      </c>
      <c r="AM115" s="103">
        <v>254177</v>
      </c>
      <c r="AN115" s="103">
        <v>4702510.05</v>
      </c>
      <c r="AO115" s="103">
        <v>5471647.72</v>
      </c>
      <c r="AP115" s="103">
        <v>3818360.72</v>
      </c>
      <c r="AQ115" s="103">
        <v>0</v>
      </c>
      <c r="AR115" s="103">
        <v>2762000</v>
      </c>
      <c r="AS115" s="103">
        <v>297289.22</v>
      </c>
      <c r="AT115" s="109">
        <f t="shared" si="14"/>
        <v>64223522.8</v>
      </c>
      <c r="AU115" s="73"/>
      <c r="AV115" s="74"/>
      <c r="AW115" s="74"/>
    </row>
    <row r="116" spans="1:49" s="54" customFormat="1" ht="23.25">
      <c r="A116" s="76"/>
      <c r="B116" s="350" t="s">
        <v>113</v>
      </c>
      <c r="C116" s="350" t="s">
        <v>253</v>
      </c>
      <c r="D116" s="104">
        <v>3057</v>
      </c>
      <c r="E116" s="105">
        <v>2367</v>
      </c>
      <c r="F116" s="75">
        <v>520591.56</v>
      </c>
      <c r="G116" s="75">
        <v>329860.11</v>
      </c>
      <c r="H116" s="75">
        <v>222937.67</v>
      </c>
      <c r="I116" s="75">
        <v>3</v>
      </c>
      <c r="J116" s="75">
        <v>0</v>
      </c>
      <c r="K116" s="75">
        <v>0</v>
      </c>
      <c r="L116" s="75">
        <v>1</v>
      </c>
      <c r="M116" s="101">
        <f aca="true" t="shared" si="17" ref="M116:M136">SUM(I116:L116)</f>
        <v>4</v>
      </c>
      <c r="N116" s="102">
        <v>16044</v>
      </c>
      <c r="O116" s="102">
        <v>32613.99</v>
      </c>
      <c r="P116" s="103">
        <v>236407.14</v>
      </c>
      <c r="Q116" s="104">
        <v>153575.1</v>
      </c>
      <c r="R116" s="105">
        <v>0</v>
      </c>
      <c r="S116" s="104">
        <v>0</v>
      </c>
      <c r="T116" s="105">
        <v>0</v>
      </c>
      <c r="U116" s="104">
        <v>0</v>
      </c>
      <c r="V116" s="105">
        <v>0</v>
      </c>
      <c r="W116" s="103">
        <v>0</v>
      </c>
      <c r="X116" s="103">
        <v>153100</v>
      </c>
      <c r="Y116" s="103">
        <v>0</v>
      </c>
      <c r="Z116" s="106">
        <f aca="true" t="shared" si="18" ref="Z116:Z136">SUM(P116:Y116)</f>
        <v>543082.24</v>
      </c>
      <c r="AA116" s="107"/>
      <c r="AB116" s="107"/>
      <c r="AC116" s="105"/>
      <c r="AD116" s="74"/>
      <c r="AE116" s="108"/>
      <c r="AF116" s="103"/>
      <c r="AG116" s="103">
        <v>159401</v>
      </c>
      <c r="AH116" s="103">
        <v>35431.4</v>
      </c>
      <c r="AI116" s="103">
        <v>129450</v>
      </c>
      <c r="AJ116" s="103">
        <v>25200</v>
      </c>
      <c r="AK116" s="103">
        <v>106320</v>
      </c>
      <c r="AL116" s="103">
        <v>0</v>
      </c>
      <c r="AM116" s="103">
        <v>4760</v>
      </c>
      <c r="AN116" s="103">
        <v>58651</v>
      </c>
      <c r="AO116" s="103">
        <v>37422.68</v>
      </c>
      <c r="AP116" s="103">
        <v>50260</v>
      </c>
      <c r="AQ116" s="103">
        <v>0</v>
      </c>
      <c r="AR116" s="103">
        <v>78200</v>
      </c>
      <c r="AS116" s="103">
        <v>0</v>
      </c>
      <c r="AT116" s="109">
        <f t="shared" si="14"/>
        <v>685096.0800000001</v>
      </c>
      <c r="AU116" s="73"/>
      <c r="AV116" s="74"/>
      <c r="AW116" s="74"/>
    </row>
    <row r="117" spans="1:49" s="54" customFormat="1" ht="23.25">
      <c r="A117" s="76"/>
      <c r="B117" s="350" t="s">
        <v>113</v>
      </c>
      <c r="C117" s="350" t="s">
        <v>252</v>
      </c>
      <c r="D117" s="104">
        <v>12851</v>
      </c>
      <c r="E117" s="105">
        <v>9575</v>
      </c>
      <c r="F117" s="75">
        <v>1953566.5</v>
      </c>
      <c r="G117" s="75">
        <v>1230643.32</v>
      </c>
      <c r="H117" s="75">
        <v>949853.38</v>
      </c>
      <c r="I117" s="75">
        <v>3</v>
      </c>
      <c r="J117" s="75">
        <v>0</v>
      </c>
      <c r="K117" s="75">
        <v>1</v>
      </c>
      <c r="L117" s="75">
        <v>3</v>
      </c>
      <c r="M117" s="101">
        <v>7</v>
      </c>
      <c r="N117" s="102">
        <v>404940</v>
      </c>
      <c r="O117" s="102">
        <v>10996.3</v>
      </c>
      <c r="P117" s="103">
        <v>839613.6</v>
      </c>
      <c r="Q117" s="104">
        <v>387196.41</v>
      </c>
      <c r="R117" s="105">
        <v>0</v>
      </c>
      <c r="S117" s="104">
        <v>0</v>
      </c>
      <c r="T117" s="105">
        <v>0</v>
      </c>
      <c r="U117" s="104">
        <v>0</v>
      </c>
      <c r="V117" s="105">
        <v>0</v>
      </c>
      <c r="W117" s="103">
        <v>0</v>
      </c>
      <c r="X117" s="103">
        <v>39800</v>
      </c>
      <c r="Y117" s="103">
        <v>0</v>
      </c>
      <c r="Z117" s="106">
        <v>1152918.6</v>
      </c>
      <c r="AA117" s="107">
        <v>0</v>
      </c>
      <c r="AB117" s="107">
        <v>0</v>
      </c>
      <c r="AC117" s="105">
        <v>0</v>
      </c>
      <c r="AD117" s="74">
        <v>0</v>
      </c>
      <c r="AE117" s="108">
        <v>15174.92</v>
      </c>
      <c r="AF117" s="103">
        <v>0</v>
      </c>
      <c r="AG117" s="103">
        <v>62811</v>
      </c>
      <c r="AH117" s="103">
        <v>23000</v>
      </c>
      <c r="AI117" s="103">
        <v>463870</v>
      </c>
      <c r="AJ117" s="103">
        <v>96800</v>
      </c>
      <c r="AK117" s="103">
        <v>305640</v>
      </c>
      <c r="AL117" s="103">
        <v>1500</v>
      </c>
      <c r="AM117" s="103">
        <v>41040</v>
      </c>
      <c r="AN117" s="103">
        <v>36000</v>
      </c>
      <c r="AO117" s="103">
        <v>158611.75</v>
      </c>
      <c r="AP117" s="103">
        <v>27527</v>
      </c>
      <c r="AQ117" s="103">
        <v>44500</v>
      </c>
      <c r="AR117" s="103">
        <v>123500</v>
      </c>
      <c r="AS117" s="103">
        <v>166715.01</v>
      </c>
      <c r="AT117" s="109">
        <v>1551514.76</v>
      </c>
      <c r="AU117" s="73"/>
      <c r="AV117" s="74"/>
      <c r="AW117" s="74"/>
    </row>
    <row r="118" spans="1:49" s="54" customFormat="1" ht="23.25">
      <c r="A118" s="76"/>
      <c r="B118" s="350" t="s">
        <v>113</v>
      </c>
      <c r="C118" s="350" t="s">
        <v>251</v>
      </c>
      <c r="D118" s="104">
        <v>2631</v>
      </c>
      <c r="E118" s="105">
        <v>1782</v>
      </c>
      <c r="F118" s="75">
        <v>564393.75</v>
      </c>
      <c r="G118" s="75">
        <v>429739.77</v>
      </c>
      <c r="H118" s="75">
        <v>351151.71</v>
      </c>
      <c r="I118" s="75">
        <v>2</v>
      </c>
      <c r="J118" s="75">
        <v>0</v>
      </c>
      <c r="K118" s="75">
        <v>0</v>
      </c>
      <c r="L118" s="75">
        <v>1</v>
      </c>
      <c r="M118" s="101">
        <f t="shared" si="17"/>
        <v>3</v>
      </c>
      <c r="N118" s="102"/>
      <c r="O118" s="102">
        <v>19639.92</v>
      </c>
      <c r="P118" s="103">
        <v>188967.01</v>
      </c>
      <c r="Q118" s="104">
        <v>86882.54</v>
      </c>
      <c r="R118" s="105"/>
      <c r="S118" s="104"/>
      <c r="T118" s="105"/>
      <c r="U118" s="104"/>
      <c r="V118" s="105"/>
      <c r="W118" s="103"/>
      <c r="X118" s="103">
        <v>100800</v>
      </c>
      <c r="Y118" s="103">
        <v>0</v>
      </c>
      <c r="Z118" s="106">
        <f t="shared" si="18"/>
        <v>376649.55</v>
      </c>
      <c r="AA118" s="107"/>
      <c r="AB118" s="107"/>
      <c r="AC118" s="105"/>
      <c r="AD118" s="74"/>
      <c r="AE118" s="108"/>
      <c r="AF118" s="103"/>
      <c r="AG118" s="103">
        <v>38000</v>
      </c>
      <c r="AH118" s="103"/>
      <c r="AI118" s="103">
        <v>145800</v>
      </c>
      <c r="AJ118" s="103">
        <v>41400</v>
      </c>
      <c r="AK118" s="103"/>
      <c r="AL118" s="103"/>
      <c r="AM118" s="103">
        <v>4560</v>
      </c>
      <c r="AN118" s="103"/>
      <c r="AO118" s="103">
        <v>33432.35</v>
      </c>
      <c r="AP118" s="103"/>
      <c r="AQ118" s="103"/>
      <c r="AR118" s="103"/>
      <c r="AS118" s="103">
        <v>49429.5</v>
      </c>
      <c r="AT118" s="109">
        <f t="shared" si="14"/>
        <v>312621.85</v>
      </c>
      <c r="AU118" s="73"/>
      <c r="AV118" s="74"/>
      <c r="AW118" s="74"/>
    </row>
    <row r="119" spans="1:49" s="54" customFormat="1" ht="23.25">
      <c r="A119" s="76"/>
      <c r="B119" s="350" t="s">
        <v>113</v>
      </c>
      <c r="C119" s="350" t="s">
        <v>250</v>
      </c>
      <c r="D119" s="104">
        <v>4460</v>
      </c>
      <c r="E119" s="121"/>
      <c r="F119" s="75">
        <v>883513.31</v>
      </c>
      <c r="G119" s="75">
        <v>505041.76</v>
      </c>
      <c r="H119" s="75">
        <v>413111.49</v>
      </c>
      <c r="I119" s="75">
        <v>3</v>
      </c>
      <c r="J119" s="75">
        <v>0</v>
      </c>
      <c r="K119" s="75">
        <v>0</v>
      </c>
      <c r="L119" s="75">
        <v>1</v>
      </c>
      <c r="M119" s="101">
        <f t="shared" si="17"/>
        <v>4</v>
      </c>
      <c r="N119" s="102">
        <v>27645</v>
      </c>
      <c r="O119" s="102">
        <v>23877.45</v>
      </c>
      <c r="P119" s="103"/>
      <c r="Q119" s="104">
        <v>231766.47</v>
      </c>
      <c r="R119" s="105"/>
      <c r="S119" s="104"/>
      <c r="T119" s="105"/>
      <c r="U119" s="104"/>
      <c r="V119" s="105"/>
      <c r="W119" s="103">
        <v>374903.64</v>
      </c>
      <c r="X119" s="103">
        <v>75100</v>
      </c>
      <c r="Y119" s="103">
        <v>5433</v>
      </c>
      <c r="Z119" s="106">
        <f t="shared" si="18"/>
        <v>687203.11</v>
      </c>
      <c r="AA119" s="107"/>
      <c r="AB119" s="107"/>
      <c r="AC119" s="105"/>
      <c r="AD119" s="74"/>
      <c r="AE119" s="108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9">
        <f t="shared" si="14"/>
        <v>0</v>
      </c>
      <c r="AU119" s="73"/>
      <c r="AV119" s="74"/>
      <c r="AW119" s="74"/>
    </row>
    <row r="120" spans="1:49" s="54" customFormat="1" ht="23.25">
      <c r="A120" s="76"/>
      <c r="B120" s="350" t="s">
        <v>113</v>
      </c>
      <c r="C120" s="350" t="s">
        <v>249</v>
      </c>
      <c r="D120" s="122">
        <v>3435</v>
      </c>
      <c r="E120" s="123">
        <v>1827</v>
      </c>
      <c r="F120" s="55">
        <v>604739.4</v>
      </c>
      <c r="G120" s="124">
        <v>279651.6</v>
      </c>
      <c r="H120" s="124">
        <v>299791.6</v>
      </c>
      <c r="I120" s="55">
        <v>2</v>
      </c>
      <c r="J120" s="55">
        <v>0</v>
      </c>
      <c r="K120" s="55">
        <v>1</v>
      </c>
      <c r="L120" s="55">
        <v>1</v>
      </c>
      <c r="M120" s="55">
        <f t="shared" si="17"/>
        <v>4</v>
      </c>
      <c r="N120" s="125">
        <v>148440</v>
      </c>
      <c r="O120" s="125">
        <v>19070</v>
      </c>
      <c r="P120" s="126"/>
      <c r="Q120" s="127">
        <v>219583.16</v>
      </c>
      <c r="R120" s="128"/>
      <c r="S120" s="127"/>
      <c r="T120" s="123">
        <v>21000</v>
      </c>
      <c r="U120" s="127"/>
      <c r="V120" s="128"/>
      <c r="W120" s="126">
        <v>860613</v>
      </c>
      <c r="X120" s="126">
        <v>452600</v>
      </c>
      <c r="Y120" s="126">
        <v>14174.17</v>
      </c>
      <c r="Z120" s="129">
        <f t="shared" si="18"/>
        <v>1567970.3299999998</v>
      </c>
      <c r="AA120" s="130">
        <v>131950</v>
      </c>
      <c r="AB120" s="131">
        <v>0</v>
      </c>
      <c r="AC120" s="128">
        <v>0</v>
      </c>
      <c r="AD120" s="56">
        <v>0</v>
      </c>
      <c r="AE120" s="132">
        <v>0</v>
      </c>
      <c r="AF120" s="126"/>
      <c r="AG120" s="126"/>
      <c r="AH120" s="126"/>
      <c r="AI120" s="126">
        <v>330240</v>
      </c>
      <c r="AJ120" s="126">
        <v>0</v>
      </c>
      <c r="AK120" s="133">
        <v>164140</v>
      </c>
      <c r="AL120" s="126">
        <v>0</v>
      </c>
      <c r="AM120" s="126">
        <v>0</v>
      </c>
      <c r="AN120" s="126">
        <v>87250</v>
      </c>
      <c r="AO120" s="60">
        <v>44402.11</v>
      </c>
      <c r="AP120" s="133">
        <v>87250</v>
      </c>
      <c r="AQ120" s="133">
        <v>334000</v>
      </c>
      <c r="AR120" s="126">
        <v>79600</v>
      </c>
      <c r="AS120" s="133">
        <v>21000</v>
      </c>
      <c r="AT120" s="126">
        <f t="shared" si="14"/>
        <v>1147882.1099999999</v>
      </c>
      <c r="AU120" s="73"/>
      <c r="AV120" s="74"/>
      <c r="AW120" s="74"/>
    </row>
    <row r="121" spans="1:49" s="54" customFormat="1" ht="23.25">
      <c r="A121" s="76"/>
      <c r="B121" s="350" t="s">
        <v>113</v>
      </c>
      <c r="C121" s="350" t="s">
        <v>248</v>
      </c>
      <c r="D121" s="127">
        <v>12286</v>
      </c>
      <c r="E121" s="128">
        <v>5486</v>
      </c>
      <c r="F121" s="55">
        <v>731634.69</v>
      </c>
      <c r="G121" s="55">
        <v>386848.73</v>
      </c>
      <c r="H121" s="55">
        <v>151808.98</v>
      </c>
      <c r="I121" s="55">
        <v>3</v>
      </c>
      <c r="J121" s="55">
        <v>0</v>
      </c>
      <c r="K121" s="55">
        <v>1</v>
      </c>
      <c r="L121" s="55">
        <v>1</v>
      </c>
      <c r="M121" s="55">
        <f t="shared" si="17"/>
        <v>5</v>
      </c>
      <c r="N121" s="125">
        <v>121101</v>
      </c>
      <c r="O121" s="125">
        <v>73834.03</v>
      </c>
      <c r="P121" s="126"/>
      <c r="Q121" s="127">
        <v>221654.72</v>
      </c>
      <c r="R121" s="128"/>
      <c r="S121" s="127"/>
      <c r="T121" s="128"/>
      <c r="U121" s="127"/>
      <c r="V121" s="128"/>
      <c r="W121" s="126"/>
      <c r="X121" s="126">
        <v>2800</v>
      </c>
      <c r="Y121" s="126">
        <v>444997.66</v>
      </c>
      <c r="Z121" s="134">
        <f>SUM(P121:Y121)</f>
        <v>669452.38</v>
      </c>
      <c r="AA121" s="131"/>
      <c r="AB121" s="131"/>
      <c r="AC121" s="128"/>
      <c r="AD121" s="56"/>
      <c r="AE121" s="132"/>
      <c r="AF121" s="135">
        <v>4307.66</v>
      </c>
      <c r="AG121" s="126"/>
      <c r="AH121" s="126"/>
      <c r="AI121" s="126">
        <v>322940</v>
      </c>
      <c r="AJ121" s="126">
        <v>41400</v>
      </c>
      <c r="AK121" s="126">
        <v>127320</v>
      </c>
      <c r="AL121" s="126"/>
      <c r="AM121" s="126"/>
      <c r="AN121" s="126">
        <v>151920</v>
      </c>
      <c r="AO121" s="126">
        <v>103930.63</v>
      </c>
      <c r="AP121" s="126">
        <v>95160.51</v>
      </c>
      <c r="AQ121" s="126"/>
      <c r="AR121" s="126">
        <v>141500</v>
      </c>
      <c r="AS121" s="126">
        <v>33790</v>
      </c>
      <c r="AT121" s="126">
        <f t="shared" si="14"/>
        <v>1017961.14</v>
      </c>
      <c r="AU121" s="73"/>
      <c r="AV121" s="74"/>
      <c r="AW121" s="74"/>
    </row>
    <row r="122" spans="1:49" s="54" customFormat="1" ht="23.25">
      <c r="A122" s="76"/>
      <c r="B122" s="350" t="s">
        <v>113</v>
      </c>
      <c r="C122" s="350" t="s">
        <v>247</v>
      </c>
      <c r="D122" s="136">
        <v>8780</v>
      </c>
      <c r="E122" s="137">
        <v>4054</v>
      </c>
      <c r="F122" s="70">
        <v>818791.42</v>
      </c>
      <c r="G122" s="70">
        <v>624865.94</v>
      </c>
      <c r="H122" s="70">
        <v>563251.24</v>
      </c>
      <c r="I122" s="75">
        <v>2</v>
      </c>
      <c r="J122" s="75">
        <v>0</v>
      </c>
      <c r="K122" s="75">
        <v>0</v>
      </c>
      <c r="L122" s="75">
        <v>1</v>
      </c>
      <c r="M122" s="101">
        <f t="shared" si="17"/>
        <v>3</v>
      </c>
      <c r="N122" s="72">
        <v>17650</v>
      </c>
      <c r="O122" s="72">
        <v>15338.7</v>
      </c>
      <c r="P122" s="71">
        <v>371123.56</v>
      </c>
      <c r="Q122" s="104">
        <v>116393.66</v>
      </c>
      <c r="R122" s="105"/>
      <c r="S122" s="104"/>
      <c r="T122" s="105"/>
      <c r="U122" s="104"/>
      <c r="V122" s="105"/>
      <c r="W122" s="103"/>
      <c r="X122" s="103">
        <v>104800</v>
      </c>
      <c r="Y122" s="103"/>
      <c r="Z122" s="106">
        <f t="shared" si="18"/>
        <v>592317.22</v>
      </c>
      <c r="AA122" s="107"/>
      <c r="AB122" s="107"/>
      <c r="AC122" s="105"/>
      <c r="AD122" s="74"/>
      <c r="AE122" s="108"/>
      <c r="AF122" s="103"/>
      <c r="AG122" s="103"/>
      <c r="AH122" s="103"/>
      <c r="AI122" s="103">
        <v>99270</v>
      </c>
      <c r="AJ122" s="103">
        <v>19800</v>
      </c>
      <c r="AK122" s="103">
        <v>11520</v>
      </c>
      <c r="AL122" s="103"/>
      <c r="AM122" s="103"/>
      <c r="AN122" s="103">
        <v>64403</v>
      </c>
      <c r="AO122" s="103">
        <v>22802.42</v>
      </c>
      <c r="AP122" s="103"/>
      <c r="AQ122" s="103"/>
      <c r="AR122" s="103">
        <v>220600</v>
      </c>
      <c r="AS122" s="103">
        <v>30000</v>
      </c>
      <c r="AT122" s="109">
        <f t="shared" si="14"/>
        <v>468395.42</v>
      </c>
      <c r="AU122" s="73"/>
      <c r="AV122" s="74"/>
      <c r="AW122" s="74"/>
    </row>
    <row r="123" spans="1:49" s="54" customFormat="1" ht="23.25">
      <c r="A123" s="76"/>
      <c r="B123" s="350" t="s">
        <v>113</v>
      </c>
      <c r="C123" s="350" t="s">
        <v>246</v>
      </c>
      <c r="D123" s="136">
        <v>2535</v>
      </c>
      <c r="E123" s="137">
        <v>1739</v>
      </c>
      <c r="F123" s="70">
        <v>973444.69</v>
      </c>
      <c r="G123" s="70">
        <v>418211.88</v>
      </c>
      <c r="H123" s="70">
        <v>290480.87</v>
      </c>
      <c r="I123" s="75">
        <v>2</v>
      </c>
      <c r="J123" s="75">
        <v>0</v>
      </c>
      <c r="K123" s="75">
        <v>1</v>
      </c>
      <c r="L123" s="75">
        <v>0</v>
      </c>
      <c r="M123" s="101">
        <f t="shared" si="17"/>
        <v>3</v>
      </c>
      <c r="N123" s="138">
        <v>14800</v>
      </c>
      <c r="O123" s="72">
        <v>23874.58</v>
      </c>
      <c r="P123" s="71">
        <v>3973.49</v>
      </c>
      <c r="Q123" s="69">
        <v>142530.25</v>
      </c>
      <c r="R123" s="105">
        <v>0</v>
      </c>
      <c r="S123" s="104">
        <v>0</v>
      </c>
      <c r="T123" s="105">
        <v>0</v>
      </c>
      <c r="U123" s="104">
        <v>0</v>
      </c>
      <c r="V123" s="105">
        <v>0</v>
      </c>
      <c r="W123" s="71">
        <v>452920</v>
      </c>
      <c r="X123" s="139">
        <v>251800</v>
      </c>
      <c r="Y123" s="71">
        <v>6834</v>
      </c>
      <c r="Z123" s="106">
        <f t="shared" si="18"/>
        <v>858057.74</v>
      </c>
      <c r="AA123" s="107">
        <v>0</v>
      </c>
      <c r="AB123" s="140">
        <v>101965</v>
      </c>
      <c r="AC123" s="105">
        <v>0</v>
      </c>
      <c r="AD123" s="74">
        <v>0</v>
      </c>
      <c r="AE123" s="89">
        <v>77928</v>
      </c>
      <c r="AF123" s="103">
        <v>0</v>
      </c>
      <c r="AG123" s="139">
        <v>109450</v>
      </c>
      <c r="AH123" s="139">
        <v>5155</v>
      </c>
      <c r="AI123" s="139">
        <v>296790</v>
      </c>
      <c r="AJ123" s="139">
        <v>74600</v>
      </c>
      <c r="AK123" s="139">
        <v>88900</v>
      </c>
      <c r="AL123" s="103">
        <v>0</v>
      </c>
      <c r="AM123" s="139">
        <v>13880</v>
      </c>
      <c r="AN123" s="139">
        <v>45300</v>
      </c>
      <c r="AO123" s="71">
        <v>29462.41</v>
      </c>
      <c r="AP123" s="139">
        <v>26320</v>
      </c>
      <c r="AQ123" s="139">
        <v>78000</v>
      </c>
      <c r="AR123" s="139">
        <v>64600</v>
      </c>
      <c r="AS123" s="139">
        <v>3370</v>
      </c>
      <c r="AT123" s="109">
        <f t="shared" si="14"/>
        <v>835827.41</v>
      </c>
      <c r="AU123" s="73"/>
      <c r="AV123" s="74"/>
      <c r="AW123" s="74"/>
    </row>
    <row r="124" spans="1:49" s="54" customFormat="1" ht="23.25">
      <c r="A124" s="76"/>
      <c r="B124" s="350" t="s">
        <v>113</v>
      </c>
      <c r="C124" s="350" t="s">
        <v>245</v>
      </c>
      <c r="D124" s="104">
        <v>2645</v>
      </c>
      <c r="E124" s="105">
        <v>1917</v>
      </c>
      <c r="F124" s="55">
        <v>570422.17</v>
      </c>
      <c r="G124" s="75">
        <v>382162.96</v>
      </c>
      <c r="H124" s="75">
        <v>352066.52</v>
      </c>
      <c r="I124" s="75">
        <v>3</v>
      </c>
      <c r="J124" s="75">
        <v>0</v>
      </c>
      <c r="K124" s="75">
        <v>0</v>
      </c>
      <c r="L124" s="75">
        <v>2</v>
      </c>
      <c r="M124" s="101">
        <f t="shared" si="17"/>
        <v>5</v>
      </c>
      <c r="N124" s="102">
        <v>26105</v>
      </c>
      <c r="O124" s="102">
        <v>1666.67</v>
      </c>
      <c r="P124" s="103">
        <v>271050.89</v>
      </c>
      <c r="Q124" s="104">
        <v>87409.88</v>
      </c>
      <c r="R124" s="105"/>
      <c r="S124" s="104"/>
      <c r="T124" s="105"/>
      <c r="U124" s="104"/>
      <c r="V124" s="105"/>
      <c r="W124" s="103"/>
      <c r="X124" s="103">
        <v>147400</v>
      </c>
      <c r="Y124" s="103">
        <v>234050.89</v>
      </c>
      <c r="Z124" s="106">
        <f t="shared" si="18"/>
        <v>739911.66</v>
      </c>
      <c r="AA124" s="107">
        <v>129304</v>
      </c>
      <c r="AB124" s="107"/>
      <c r="AC124" s="105"/>
      <c r="AD124" s="74"/>
      <c r="AE124" s="108"/>
      <c r="AF124" s="103"/>
      <c r="AG124" s="103"/>
      <c r="AH124" s="103"/>
      <c r="AI124" s="103">
        <v>193717</v>
      </c>
      <c r="AJ124" s="103">
        <v>5000</v>
      </c>
      <c r="AK124" s="103"/>
      <c r="AL124" s="103"/>
      <c r="AM124" s="103">
        <v>6600</v>
      </c>
      <c r="AN124" s="103">
        <v>54300</v>
      </c>
      <c r="AO124" s="103">
        <v>34836.92</v>
      </c>
      <c r="AP124" s="103">
        <v>5375</v>
      </c>
      <c r="AQ124" s="103"/>
      <c r="AR124" s="103">
        <v>37000</v>
      </c>
      <c r="AS124" s="103">
        <v>70664</v>
      </c>
      <c r="AT124" s="109">
        <f t="shared" si="14"/>
        <v>407492.92</v>
      </c>
      <c r="AU124" s="73"/>
      <c r="AV124" s="74"/>
      <c r="AW124" s="74"/>
    </row>
    <row r="125" spans="1:49" s="54" customFormat="1" ht="23.25">
      <c r="A125" s="76"/>
      <c r="B125" s="350" t="s">
        <v>113</v>
      </c>
      <c r="C125" s="350" t="s">
        <v>244</v>
      </c>
      <c r="D125" s="104">
        <v>2223</v>
      </c>
      <c r="E125" s="105">
        <v>1621</v>
      </c>
      <c r="F125" s="75">
        <v>417266</v>
      </c>
      <c r="G125" s="75">
        <v>269104.1</v>
      </c>
      <c r="H125" s="75">
        <v>245080.07</v>
      </c>
      <c r="I125" s="75">
        <v>2</v>
      </c>
      <c r="J125" s="75">
        <v>0</v>
      </c>
      <c r="K125" s="75">
        <v>1</v>
      </c>
      <c r="L125" s="75">
        <v>0</v>
      </c>
      <c r="M125" s="101">
        <f t="shared" si="17"/>
        <v>3</v>
      </c>
      <c r="N125" s="102"/>
      <c r="O125" s="102">
        <v>14783.25</v>
      </c>
      <c r="P125" s="103"/>
      <c r="Q125" s="104">
        <v>77286.05</v>
      </c>
      <c r="R125" s="105"/>
      <c r="S125" s="104"/>
      <c r="T125" s="105"/>
      <c r="U125" s="104"/>
      <c r="V125" s="105"/>
      <c r="W125" s="103"/>
      <c r="X125" s="103">
        <v>108800</v>
      </c>
      <c r="Y125" s="103">
        <v>188700</v>
      </c>
      <c r="Z125" s="106">
        <f t="shared" si="18"/>
        <v>374786.05</v>
      </c>
      <c r="AA125" s="107"/>
      <c r="AB125" s="107"/>
      <c r="AC125" s="105"/>
      <c r="AD125" s="74"/>
      <c r="AE125" s="108"/>
      <c r="AF125" s="103"/>
      <c r="AG125" s="103"/>
      <c r="AH125" s="103"/>
      <c r="AI125" s="103"/>
      <c r="AJ125" s="103"/>
      <c r="AK125" s="103"/>
      <c r="AL125" s="103"/>
      <c r="AM125" s="103">
        <v>4760</v>
      </c>
      <c r="AN125" s="103">
        <v>36000</v>
      </c>
      <c r="AO125" s="103">
        <v>27526.05</v>
      </c>
      <c r="AP125" s="103"/>
      <c r="AQ125" s="103"/>
      <c r="AR125" s="103">
        <v>38300</v>
      </c>
      <c r="AS125" s="103"/>
      <c r="AT125" s="109">
        <f t="shared" si="14"/>
        <v>106586.05</v>
      </c>
      <c r="AU125" s="73"/>
      <c r="AV125" s="74"/>
      <c r="AW125" s="74"/>
    </row>
    <row r="126" spans="1:49" s="54" customFormat="1" ht="23.25">
      <c r="A126" s="76"/>
      <c r="B126" s="350" t="s">
        <v>113</v>
      </c>
      <c r="C126" s="350" t="s">
        <v>243</v>
      </c>
      <c r="D126" s="104">
        <v>1927</v>
      </c>
      <c r="E126" s="105">
        <v>1486</v>
      </c>
      <c r="F126" s="75">
        <v>1207928.73</v>
      </c>
      <c r="G126" s="75">
        <v>1177036.2</v>
      </c>
      <c r="H126" s="75">
        <v>1312394.64</v>
      </c>
      <c r="I126" s="75">
        <v>3</v>
      </c>
      <c r="J126" s="75">
        <v>0</v>
      </c>
      <c r="K126" s="75">
        <v>0</v>
      </c>
      <c r="L126" s="75">
        <v>0</v>
      </c>
      <c r="M126" s="101">
        <f t="shared" si="17"/>
        <v>3</v>
      </c>
      <c r="N126" s="102">
        <v>21211</v>
      </c>
      <c r="O126" s="102">
        <v>25461</v>
      </c>
      <c r="P126" s="103">
        <v>250465</v>
      </c>
      <c r="Q126" s="104">
        <v>195149.46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3">
        <v>0</v>
      </c>
      <c r="Y126" s="103">
        <v>0</v>
      </c>
      <c r="Z126" s="106">
        <f t="shared" si="18"/>
        <v>445614.45999999996</v>
      </c>
      <c r="AA126" s="107">
        <v>0</v>
      </c>
      <c r="AB126" s="107">
        <v>0</v>
      </c>
      <c r="AC126" s="105">
        <v>0</v>
      </c>
      <c r="AD126" s="74">
        <v>0</v>
      </c>
      <c r="AE126" s="108">
        <v>0</v>
      </c>
      <c r="AF126" s="103">
        <v>0</v>
      </c>
      <c r="AG126" s="103">
        <v>260279.19</v>
      </c>
      <c r="AH126" s="103">
        <v>0</v>
      </c>
      <c r="AI126" s="103">
        <v>0</v>
      </c>
      <c r="AJ126" s="103">
        <v>92400</v>
      </c>
      <c r="AK126" s="103">
        <v>0</v>
      </c>
      <c r="AL126" s="103">
        <v>18000</v>
      </c>
      <c r="AM126" s="103">
        <v>12110</v>
      </c>
      <c r="AN126" s="103">
        <v>42000</v>
      </c>
      <c r="AO126" s="103">
        <v>33945.73</v>
      </c>
      <c r="AP126" s="103">
        <v>1100</v>
      </c>
      <c r="AQ126" s="103">
        <v>0</v>
      </c>
      <c r="AR126" s="103">
        <v>55000</v>
      </c>
      <c r="AS126" s="103">
        <v>0</v>
      </c>
      <c r="AT126" s="109">
        <f t="shared" si="14"/>
        <v>514834.92</v>
      </c>
      <c r="AU126" s="73"/>
      <c r="AV126" s="74"/>
      <c r="AW126" s="74"/>
    </row>
    <row r="127" spans="1:50" s="54" customFormat="1" ht="23.25">
      <c r="A127" s="141"/>
      <c r="B127" s="372" t="s">
        <v>113</v>
      </c>
      <c r="C127" s="372" t="s">
        <v>242</v>
      </c>
      <c r="D127" s="142">
        <v>0</v>
      </c>
      <c r="E127" s="143">
        <v>0</v>
      </c>
      <c r="F127" s="144">
        <v>0</v>
      </c>
      <c r="G127" s="144">
        <v>0</v>
      </c>
      <c r="H127" s="144">
        <v>0</v>
      </c>
      <c r="I127" s="144">
        <v>0</v>
      </c>
      <c r="J127" s="144">
        <v>0</v>
      </c>
      <c r="K127" s="144">
        <v>0</v>
      </c>
      <c r="L127" s="144">
        <v>0</v>
      </c>
      <c r="M127" s="144">
        <f t="shared" si="17"/>
        <v>0</v>
      </c>
      <c r="N127" s="145">
        <v>0</v>
      </c>
      <c r="O127" s="145">
        <v>0</v>
      </c>
      <c r="P127" s="146">
        <v>0</v>
      </c>
      <c r="Q127" s="142">
        <v>0</v>
      </c>
      <c r="R127" s="143">
        <v>0</v>
      </c>
      <c r="S127" s="142">
        <v>0</v>
      </c>
      <c r="T127" s="143">
        <v>0</v>
      </c>
      <c r="U127" s="142">
        <v>0</v>
      </c>
      <c r="V127" s="143">
        <v>0</v>
      </c>
      <c r="W127" s="146">
        <v>0</v>
      </c>
      <c r="X127" s="146">
        <v>0</v>
      </c>
      <c r="Y127" s="146">
        <v>0</v>
      </c>
      <c r="Z127" s="147">
        <f t="shared" si="18"/>
        <v>0</v>
      </c>
      <c r="AA127" s="148">
        <v>0</v>
      </c>
      <c r="AB127" s="148">
        <v>0</v>
      </c>
      <c r="AC127" s="143">
        <v>0</v>
      </c>
      <c r="AD127" s="149">
        <v>0</v>
      </c>
      <c r="AE127" s="150">
        <v>0</v>
      </c>
      <c r="AF127" s="146">
        <v>0</v>
      </c>
      <c r="AG127" s="146">
        <v>0</v>
      </c>
      <c r="AH127" s="146">
        <v>0</v>
      </c>
      <c r="AI127" s="146">
        <v>0</v>
      </c>
      <c r="AJ127" s="146">
        <v>0</v>
      </c>
      <c r="AK127" s="146">
        <v>0</v>
      </c>
      <c r="AL127" s="146">
        <v>0</v>
      </c>
      <c r="AM127" s="146">
        <v>0</v>
      </c>
      <c r="AN127" s="146">
        <v>0</v>
      </c>
      <c r="AO127" s="146">
        <v>0</v>
      </c>
      <c r="AP127" s="146">
        <v>0</v>
      </c>
      <c r="AQ127" s="146">
        <v>0</v>
      </c>
      <c r="AR127" s="146">
        <v>0</v>
      </c>
      <c r="AS127" s="146">
        <v>0</v>
      </c>
      <c r="AT127" s="146">
        <f t="shared" si="14"/>
        <v>0</v>
      </c>
      <c r="AU127" s="73"/>
      <c r="AV127" s="74"/>
      <c r="AW127" s="74"/>
      <c r="AX127" s="151" t="s">
        <v>357</v>
      </c>
    </row>
    <row r="128" spans="1:49" s="54" customFormat="1" ht="23.25">
      <c r="A128" s="76"/>
      <c r="B128" s="350" t="s">
        <v>113</v>
      </c>
      <c r="C128" s="350" t="s">
        <v>241</v>
      </c>
      <c r="D128" s="136">
        <v>2363</v>
      </c>
      <c r="E128" s="137">
        <v>1384</v>
      </c>
      <c r="F128" s="75">
        <v>656490.09</v>
      </c>
      <c r="G128" s="75">
        <v>452086.48</v>
      </c>
      <c r="H128" s="152">
        <v>455323.11</v>
      </c>
      <c r="I128" s="75">
        <v>2</v>
      </c>
      <c r="J128" s="75">
        <v>0</v>
      </c>
      <c r="K128" s="75">
        <v>0</v>
      </c>
      <c r="L128" s="75">
        <v>1</v>
      </c>
      <c r="M128" s="101">
        <f t="shared" si="17"/>
        <v>3</v>
      </c>
      <c r="N128" s="102"/>
      <c r="O128" s="102">
        <v>6384.8</v>
      </c>
      <c r="P128" s="103">
        <v>9615</v>
      </c>
      <c r="Q128" s="104">
        <v>91906.61</v>
      </c>
      <c r="R128" s="105">
        <v>9095.4</v>
      </c>
      <c r="S128" s="104"/>
      <c r="T128" s="105">
        <v>7000</v>
      </c>
      <c r="U128" s="104"/>
      <c r="V128" s="105"/>
      <c r="W128" s="103"/>
      <c r="X128" s="103">
        <v>118600</v>
      </c>
      <c r="Y128" s="103"/>
      <c r="Z128" s="106">
        <f t="shared" si="18"/>
        <v>236217.01</v>
      </c>
      <c r="AA128" s="107"/>
      <c r="AB128" s="107"/>
      <c r="AC128" s="105"/>
      <c r="AD128" s="74"/>
      <c r="AE128" s="108"/>
      <c r="AF128" s="103"/>
      <c r="AG128" s="103"/>
      <c r="AH128" s="103"/>
      <c r="AI128" s="103"/>
      <c r="AJ128" s="103">
        <v>86400</v>
      </c>
      <c r="AK128" s="103"/>
      <c r="AL128" s="103">
        <v>18000</v>
      </c>
      <c r="AM128" s="103">
        <v>14780</v>
      </c>
      <c r="AN128" s="103"/>
      <c r="AO128" s="103">
        <v>30100.84</v>
      </c>
      <c r="AP128" s="103"/>
      <c r="AQ128" s="103"/>
      <c r="AR128" s="103">
        <v>7000</v>
      </c>
      <c r="AS128" s="103"/>
      <c r="AT128" s="109">
        <f t="shared" si="14"/>
        <v>156280.84</v>
      </c>
      <c r="AU128" s="73"/>
      <c r="AV128" s="74"/>
      <c r="AW128" s="74"/>
    </row>
    <row r="129" spans="1:49" s="54" customFormat="1" ht="23.25">
      <c r="A129" s="76"/>
      <c r="B129" s="350" t="s">
        <v>113</v>
      </c>
      <c r="C129" s="350" t="s">
        <v>240</v>
      </c>
      <c r="D129" s="153">
        <v>2293</v>
      </c>
      <c r="E129" s="154">
        <v>1799</v>
      </c>
      <c r="F129" s="155">
        <v>444524.98</v>
      </c>
      <c r="G129" s="155">
        <v>303866.16</v>
      </c>
      <c r="H129" s="155">
        <v>209937.64</v>
      </c>
      <c r="I129" s="156">
        <v>2</v>
      </c>
      <c r="J129" s="156">
        <v>0</v>
      </c>
      <c r="K129" s="156">
        <v>0</v>
      </c>
      <c r="L129" s="156">
        <v>1</v>
      </c>
      <c r="M129" s="157">
        <f t="shared" si="17"/>
        <v>3</v>
      </c>
      <c r="N129" s="158">
        <v>9850</v>
      </c>
      <c r="O129" s="158">
        <v>3424.12</v>
      </c>
      <c r="P129" s="159">
        <v>0</v>
      </c>
      <c r="Q129" s="160">
        <v>116273.4</v>
      </c>
      <c r="R129" s="161">
        <v>0</v>
      </c>
      <c r="S129" s="160">
        <v>0</v>
      </c>
      <c r="T129" s="154">
        <v>0</v>
      </c>
      <c r="U129" s="160">
        <v>0</v>
      </c>
      <c r="V129" s="161">
        <v>0</v>
      </c>
      <c r="W129" s="162">
        <v>100000</v>
      </c>
      <c r="X129" s="162">
        <v>48800</v>
      </c>
      <c r="Y129" s="162">
        <v>51483.07</v>
      </c>
      <c r="Z129" s="106">
        <f t="shared" si="18"/>
        <v>316556.47000000003</v>
      </c>
      <c r="AA129" s="161">
        <v>0</v>
      </c>
      <c r="AB129" s="161">
        <v>0</v>
      </c>
      <c r="AC129" s="161">
        <v>0</v>
      </c>
      <c r="AD129" s="163">
        <v>0</v>
      </c>
      <c r="AE129" s="164">
        <v>0</v>
      </c>
      <c r="AF129" s="165">
        <v>0</v>
      </c>
      <c r="AG129" s="165">
        <v>0</v>
      </c>
      <c r="AH129" s="165">
        <v>0</v>
      </c>
      <c r="AI129" s="162">
        <v>110730</v>
      </c>
      <c r="AJ129" s="162">
        <v>38400</v>
      </c>
      <c r="AK129" s="165">
        <v>0</v>
      </c>
      <c r="AL129" s="165">
        <v>0</v>
      </c>
      <c r="AM129" s="165">
        <v>4560</v>
      </c>
      <c r="AN129" s="166">
        <v>36650</v>
      </c>
      <c r="AO129" s="159">
        <v>40883.42</v>
      </c>
      <c r="AP129" s="166">
        <v>4500</v>
      </c>
      <c r="AQ129" s="166">
        <v>21000</v>
      </c>
      <c r="AR129" s="166">
        <v>143950</v>
      </c>
      <c r="AS129" s="166">
        <v>5453</v>
      </c>
      <c r="AT129" s="167">
        <f t="shared" si="14"/>
        <v>406126.42</v>
      </c>
      <c r="AU129" s="73"/>
      <c r="AV129" s="74"/>
      <c r="AW129" s="74"/>
    </row>
    <row r="130" spans="1:49" s="54" customFormat="1" ht="23.25">
      <c r="A130" s="76"/>
      <c r="B130" s="350" t="s">
        <v>113</v>
      </c>
      <c r="C130" s="350" t="s">
        <v>358</v>
      </c>
      <c r="D130" s="104">
        <v>507</v>
      </c>
      <c r="E130" s="105">
        <v>324</v>
      </c>
      <c r="F130" s="75">
        <v>479608.83</v>
      </c>
      <c r="G130" s="75">
        <v>418690.61</v>
      </c>
      <c r="H130" s="75">
        <v>456013.69</v>
      </c>
      <c r="I130" s="75">
        <v>2</v>
      </c>
      <c r="J130" s="156">
        <v>0</v>
      </c>
      <c r="K130" s="156">
        <v>0</v>
      </c>
      <c r="L130" s="75">
        <v>0</v>
      </c>
      <c r="M130" s="101">
        <f t="shared" si="17"/>
        <v>2</v>
      </c>
      <c r="N130" s="102"/>
      <c r="O130" s="102"/>
      <c r="P130" s="103"/>
      <c r="Q130" s="104">
        <v>5063.6</v>
      </c>
      <c r="R130" s="105"/>
      <c r="S130" s="104"/>
      <c r="T130" s="105"/>
      <c r="U130" s="104"/>
      <c r="V130" s="105"/>
      <c r="W130" s="103">
        <v>48111.94</v>
      </c>
      <c r="X130" s="103">
        <v>0</v>
      </c>
      <c r="Y130" s="103"/>
      <c r="Z130" s="106">
        <f t="shared" si="18"/>
        <v>53175.54</v>
      </c>
      <c r="AA130" s="107"/>
      <c r="AB130" s="107"/>
      <c r="AC130" s="105"/>
      <c r="AD130" s="74"/>
      <c r="AE130" s="108"/>
      <c r="AF130" s="103"/>
      <c r="AG130" s="103"/>
      <c r="AH130" s="103"/>
      <c r="AI130" s="103"/>
      <c r="AJ130" s="103"/>
      <c r="AK130" s="103"/>
      <c r="AL130" s="103"/>
      <c r="AM130" s="103">
        <v>4760</v>
      </c>
      <c r="AN130" s="103"/>
      <c r="AO130" s="103"/>
      <c r="AP130" s="103"/>
      <c r="AQ130" s="103"/>
      <c r="AR130" s="103"/>
      <c r="AS130" s="103"/>
      <c r="AT130" s="109">
        <f t="shared" si="14"/>
        <v>4760</v>
      </c>
      <c r="AU130" s="73"/>
      <c r="AV130" s="74"/>
      <c r="AW130" s="74"/>
    </row>
    <row r="131" spans="1:49" s="54" customFormat="1" ht="23.25">
      <c r="A131" s="76"/>
      <c r="B131" s="350" t="s">
        <v>113</v>
      </c>
      <c r="C131" s="350" t="s">
        <v>359</v>
      </c>
      <c r="D131" s="104">
        <v>1825</v>
      </c>
      <c r="E131" s="105">
        <v>1362</v>
      </c>
      <c r="F131" s="75">
        <v>371735.45</v>
      </c>
      <c r="G131" s="75">
        <v>301280.81</v>
      </c>
      <c r="H131" s="75">
        <v>241536</v>
      </c>
      <c r="I131" s="75">
        <v>2</v>
      </c>
      <c r="J131" s="75">
        <v>0</v>
      </c>
      <c r="K131" s="75">
        <v>0</v>
      </c>
      <c r="L131" s="75">
        <v>0</v>
      </c>
      <c r="M131" s="101">
        <f t="shared" si="17"/>
        <v>2</v>
      </c>
      <c r="N131" s="102">
        <v>2560</v>
      </c>
      <c r="O131" s="102">
        <v>5887.99</v>
      </c>
      <c r="P131" s="103">
        <v>298114.22</v>
      </c>
      <c r="Q131" s="104">
        <v>117447.65</v>
      </c>
      <c r="R131" s="105">
        <v>7500</v>
      </c>
      <c r="S131" s="104">
        <v>0</v>
      </c>
      <c r="T131" s="105">
        <v>0</v>
      </c>
      <c r="U131" s="104">
        <v>0</v>
      </c>
      <c r="V131" s="105">
        <v>0</v>
      </c>
      <c r="W131" s="103">
        <v>0</v>
      </c>
      <c r="X131" s="103">
        <v>63800</v>
      </c>
      <c r="Y131" s="103">
        <v>0</v>
      </c>
      <c r="Z131" s="106">
        <f t="shared" si="18"/>
        <v>486861.87</v>
      </c>
      <c r="AA131" s="107">
        <v>0</v>
      </c>
      <c r="AB131" s="107">
        <v>0</v>
      </c>
      <c r="AC131" s="105">
        <v>0</v>
      </c>
      <c r="AD131" s="74">
        <v>0</v>
      </c>
      <c r="AE131" s="108">
        <v>0</v>
      </c>
      <c r="AF131" s="103">
        <v>0</v>
      </c>
      <c r="AG131" s="103">
        <v>96553.54</v>
      </c>
      <c r="AH131" s="103">
        <v>0</v>
      </c>
      <c r="AI131" s="103">
        <v>125640</v>
      </c>
      <c r="AJ131" s="103">
        <v>21600</v>
      </c>
      <c r="AK131" s="103">
        <v>0</v>
      </c>
      <c r="AL131" s="103">
        <v>0</v>
      </c>
      <c r="AM131" s="103">
        <v>33403.47</v>
      </c>
      <c r="AN131" s="103">
        <v>0</v>
      </c>
      <c r="AO131" s="103">
        <v>27551.14</v>
      </c>
      <c r="AP131" s="103">
        <v>0</v>
      </c>
      <c r="AQ131" s="103">
        <v>21000</v>
      </c>
      <c r="AR131" s="103">
        <v>93900</v>
      </c>
      <c r="AS131" s="103">
        <v>52984</v>
      </c>
      <c r="AT131" s="109">
        <f t="shared" si="14"/>
        <v>472632.15</v>
      </c>
      <c r="AU131" s="73"/>
      <c r="AV131" s="74"/>
      <c r="AW131" s="74"/>
    </row>
    <row r="132" spans="1:49" s="54" customFormat="1" ht="23.25">
      <c r="A132" s="76"/>
      <c r="B132" s="350" t="s">
        <v>113</v>
      </c>
      <c r="C132" s="350" t="s">
        <v>238</v>
      </c>
      <c r="D132" s="104">
        <v>3591</v>
      </c>
      <c r="E132" s="105">
        <v>2237</v>
      </c>
      <c r="F132" s="75">
        <v>520362.12</v>
      </c>
      <c r="G132" s="75">
        <v>419401.76</v>
      </c>
      <c r="H132" s="75">
        <v>515893.68</v>
      </c>
      <c r="I132" s="75">
        <v>2</v>
      </c>
      <c r="J132" s="75">
        <v>0</v>
      </c>
      <c r="K132" s="75">
        <v>0</v>
      </c>
      <c r="L132" s="75">
        <v>1</v>
      </c>
      <c r="M132" s="101">
        <v>3</v>
      </c>
      <c r="N132" s="102">
        <v>89545</v>
      </c>
      <c r="O132" s="102">
        <v>8176.5</v>
      </c>
      <c r="P132" s="103">
        <v>345277.89</v>
      </c>
      <c r="Q132" s="104">
        <v>82885.59</v>
      </c>
      <c r="R132" s="105">
        <v>0</v>
      </c>
      <c r="S132" s="104">
        <v>0</v>
      </c>
      <c r="T132" s="105">
        <v>0</v>
      </c>
      <c r="U132" s="104">
        <v>0</v>
      </c>
      <c r="V132" s="105">
        <v>0</v>
      </c>
      <c r="W132" s="103">
        <v>0</v>
      </c>
      <c r="X132" s="103">
        <v>2800</v>
      </c>
      <c r="Y132" s="103">
        <v>0</v>
      </c>
      <c r="Z132" s="106">
        <v>428417.21</v>
      </c>
      <c r="AA132" s="107">
        <v>0</v>
      </c>
      <c r="AB132" s="107">
        <v>0</v>
      </c>
      <c r="AC132" s="105">
        <v>0</v>
      </c>
      <c r="AD132" s="74">
        <v>0</v>
      </c>
      <c r="AE132" s="108">
        <v>120350</v>
      </c>
      <c r="AF132" s="103">
        <v>0</v>
      </c>
      <c r="AG132" s="103">
        <v>64768</v>
      </c>
      <c r="AH132" s="103">
        <v>11740</v>
      </c>
      <c r="AI132" s="103">
        <v>164340</v>
      </c>
      <c r="AJ132" s="103">
        <v>104400</v>
      </c>
      <c r="AK132" s="103">
        <v>0</v>
      </c>
      <c r="AL132" s="103">
        <v>0</v>
      </c>
      <c r="AM132" s="103">
        <v>9120</v>
      </c>
      <c r="AN132" s="103">
        <v>79630</v>
      </c>
      <c r="AO132" s="103">
        <v>32565.61</v>
      </c>
      <c r="AP132" s="103">
        <v>7230</v>
      </c>
      <c r="AQ132" s="103">
        <v>0</v>
      </c>
      <c r="AR132" s="103">
        <v>72400</v>
      </c>
      <c r="AS132" s="103">
        <v>26300</v>
      </c>
      <c r="AT132" s="109">
        <v>572493.61</v>
      </c>
      <c r="AU132" s="73"/>
      <c r="AV132" s="74"/>
      <c r="AW132" s="74"/>
    </row>
    <row r="133" spans="1:49" s="54" customFormat="1" ht="23.25">
      <c r="A133" s="76"/>
      <c r="B133" s="350" t="s">
        <v>113</v>
      </c>
      <c r="C133" s="350" t="s">
        <v>237</v>
      </c>
      <c r="D133" s="104">
        <v>1678</v>
      </c>
      <c r="E133" s="105">
        <v>1001</v>
      </c>
      <c r="F133" s="75">
        <v>565561.68</v>
      </c>
      <c r="G133" s="75">
        <v>390608.36</v>
      </c>
      <c r="H133" s="75">
        <v>404153.21</v>
      </c>
      <c r="I133" s="75">
        <v>2</v>
      </c>
      <c r="J133" s="75">
        <v>0</v>
      </c>
      <c r="K133" s="75">
        <v>0</v>
      </c>
      <c r="L133" s="75">
        <v>0</v>
      </c>
      <c r="M133" s="101">
        <f t="shared" si="17"/>
        <v>2</v>
      </c>
      <c r="N133" s="102">
        <v>0</v>
      </c>
      <c r="O133" s="102">
        <v>3555.81</v>
      </c>
      <c r="P133" s="103">
        <v>0</v>
      </c>
      <c r="Q133" s="104">
        <v>67360.08</v>
      </c>
      <c r="R133" s="105">
        <v>0</v>
      </c>
      <c r="S133" s="104">
        <v>0</v>
      </c>
      <c r="T133" s="105">
        <v>0</v>
      </c>
      <c r="U133" s="104">
        <v>0</v>
      </c>
      <c r="V133" s="105">
        <v>0</v>
      </c>
      <c r="W133" s="103">
        <v>355990</v>
      </c>
      <c r="X133" s="103">
        <v>138800</v>
      </c>
      <c r="Y133" s="103"/>
      <c r="Z133" s="106">
        <f t="shared" si="18"/>
        <v>562150.0800000001</v>
      </c>
      <c r="AA133" s="107"/>
      <c r="AB133" s="107"/>
      <c r="AC133" s="105"/>
      <c r="AD133" s="74"/>
      <c r="AE133" s="108"/>
      <c r="AF133" s="103"/>
      <c r="AG133" s="103"/>
      <c r="AH133" s="103"/>
      <c r="AI133" s="103"/>
      <c r="AJ133" s="103"/>
      <c r="AK133" s="103"/>
      <c r="AL133" s="103"/>
      <c r="AM133" s="103">
        <v>9288</v>
      </c>
      <c r="AN133" s="103">
        <v>0</v>
      </c>
      <c r="AO133" s="103">
        <v>69753.1</v>
      </c>
      <c r="AP133" s="103">
        <v>0</v>
      </c>
      <c r="AQ133" s="103">
        <v>0</v>
      </c>
      <c r="AR133" s="103">
        <v>234200</v>
      </c>
      <c r="AS133" s="103">
        <v>105050</v>
      </c>
      <c r="AT133" s="109">
        <f t="shared" si="14"/>
        <v>418291.1</v>
      </c>
      <c r="AU133" s="73"/>
      <c r="AV133" s="74"/>
      <c r="AW133" s="74"/>
    </row>
    <row r="134" spans="1:49" s="54" customFormat="1" ht="23.25">
      <c r="A134" s="76"/>
      <c r="B134" s="350" t="s">
        <v>113</v>
      </c>
      <c r="C134" s="350" t="s">
        <v>236</v>
      </c>
      <c r="D134" s="127">
        <v>9104</v>
      </c>
      <c r="E134" s="128">
        <v>8754</v>
      </c>
      <c r="F134" s="55">
        <v>1562226.08</v>
      </c>
      <c r="G134" s="55">
        <v>895536.51</v>
      </c>
      <c r="H134" s="55">
        <v>1000319.6</v>
      </c>
      <c r="I134" s="55">
        <v>5</v>
      </c>
      <c r="J134" s="55">
        <v>0</v>
      </c>
      <c r="K134" s="55">
        <v>1</v>
      </c>
      <c r="L134" s="55">
        <v>0</v>
      </c>
      <c r="M134" s="55">
        <f t="shared" si="17"/>
        <v>6</v>
      </c>
      <c r="N134" s="125"/>
      <c r="O134" s="125"/>
      <c r="P134" s="126"/>
      <c r="Q134" s="127">
        <v>291882.02</v>
      </c>
      <c r="R134" s="128">
        <v>43585</v>
      </c>
      <c r="S134" s="127"/>
      <c r="T134" s="128">
        <v>180000</v>
      </c>
      <c r="U134" s="127"/>
      <c r="V134" s="128"/>
      <c r="W134" s="126"/>
      <c r="X134" s="126">
        <v>89800</v>
      </c>
      <c r="Y134" s="126"/>
      <c r="Z134" s="129">
        <f t="shared" si="18"/>
        <v>605267.02</v>
      </c>
      <c r="AA134" s="131"/>
      <c r="AB134" s="131"/>
      <c r="AC134" s="128"/>
      <c r="AD134" s="56"/>
      <c r="AE134" s="132"/>
      <c r="AF134" s="126"/>
      <c r="AG134" s="126"/>
      <c r="AH134" s="126">
        <v>62000</v>
      </c>
      <c r="AI134" s="126">
        <v>372383</v>
      </c>
      <c r="AJ134" s="126">
        <v>58800</v>
      </c>
      <c r="AK134" s="126">
        <v>225673</v>
      </c>
      <c r="AL134" s="126">
        <v>14500</v>
      </c>
      <c r="AM134" s="126">
        <v>44080</v>
      </c>
      <c r="AN134" s="126">
        <v>50150</v>
      </c>
      <c r="AO134" s="126">
        <v>56238.59</v>
      </c>
      <c r="AP134" s="126">
        <v>43585</v>
      </c>
      <c r="AQ134" s="126"/>
      <c r="AR134" s="126"/>
      <c r="AS134" s="126"/>
      <c r="AT134" s="109">
        <f t="shared" si="14"/>
        <v>927409.59</v>
      </c>
      <c r="AU134" s="73"/>
      <c r="AV134" s="74"/>
      <c r="AW134" s="74"/>
    </row>
    <row r="135" spans="1:49" s="54" customFormat="1" ht="23.25">
      <c r="A135" s="76"/>
      <c r="B135" s="350" t="s">
        <v>113</v>
      </c>
      <c r="C135" s="350" t="s">
        <v>235</v>
      </c>
      <c r="D135" s="104">
        <v>2903</v>
      </c>
      <c r="E135" s="105">
        <v>1565</v>
      </c>
      <c r="F135" s="75">
        <v>1028841.79</v>
      </c>
      <c r="G135" s="75">
        <v>589825.09</v>
      </c>
      <c r="H135" s="75">
        <v>415658.37</v>
      </c>
      <c r="I135" s="75">
        <v>3</v>
      </c>
      <c r="J135" s="75">
        <v>0</v>
      </c>
      <c r="K135" s="75">
        <v>1</v>
      </c>
      <c r="L135" s="75">
        <v>1</v>
      </c>
      <c r="M135" s="101">
        <f t="shared" si="17"/>
        <v>5</v>
      </c>
      <c r="N135" s="102">
        <v>54381.07</v>
      </c>
      <c r="O135" s="102">
        <v>41088.93</v>
      </c>
      <c r="P135" s="103"/>
      <c r="Q135" s="104">
        <v>220118.89</v>
      </c>
      <c r="R135" s="105">
        <v>24987.3</v>
      </c>
      <c r="S135" s="104"/>
      <c r="T135" s="105"/>
      <c r="U135" s="104"/>
      <c r="V135" s="105"/>
      <c r="W135" s="103">
        <v>262229.39</v>
      </c>
      <c r="X135" s="103">
        <v>145500</v>
      </c>
      <c r="Y135" s="103"/>
      <c r="Z135" s="106">
        <f t="shared" si="18"/>
        <v>652835.5800000001</v>
      </c>
      <c r="AA135" s="107"/>
      <c r="AB135" s="107">
        <v>59000</v>
      </c>
      <c r="AC135" s="105"/>
      <c r="AD135" s="74"/>
      <c r="AE135" s="108"/>
      <c r="AF135" s="103"/>
      <c r="AG135" s="103">
        <v>195375.25</v>
      </c>
      <c r="AH135" s="103">
        <v>14559.95</v>
      </c>
      <c r="AI135" s="103">
        <v>287350</v>
      </c>
      <c r="AJ135" s="103">
        <v>6000</v>
      </c>
      <c r="AK135" s="103">
        <v>168000</v>
      </c>
      <c r="AL135" s="103"/>
      <c r="AM135" s="103">
        <v>12680</v>
      </c>
      <c r="AN135" s="103">
        <v>0</v>
      </c>
      <c r="AO135" s="103">
        <v>31204.23</v>
      </c>
      <c r="AP135" s="103">
        <v>4670</v>
      </c>
      <c r="AQ135" s="103"/>
      <c r="AR135" s="103">
        <v>69100</v>
      </c>
      <c r="AS135" s="103">
        <v>4790</v>
      </c>
      <c r="AT135" s="109">
        <f t="shared" si="14"/>
        <v>793729.4299999999</v>
      </c>
      <c r="AU135" s="73"/>
      <c r="AV135" s="74"/>
      <c r="AW135" s="74"/>
    </row>
    <row r="136" spans="1:49" s="54" customFormat="1" ht="23.25">
      <c r="A136" s="76"/>
      <c r="B136" s="350" t="s">
        <v>113</v>
      </c>
      <c r="C136" s="350" t="s">
        <v>234</v>
      </c>
      <c r="D136" s="168">
        <v>1650</v>
      </c>
      <c r="E136" s="105">
        <v>1164</v>
      </c>
      <c r="F136" s="75">
        <v>707449.69</v>
      </c>
      <c r="G136" s="75">
        <v>694722.18</v>
      </c>
      <c r="H136" s="75">
        <v>675779.6</v>
      </c>
      <c r="I136" s="75">
        <v>2</v>
      </c>
      <c r="J136" s="75">
        <v>0</v>
      </c>
      <c r="K136" s="75">
        <v>0</v>
      </c>
      <c r="L136" s="75">
        <v>0</v>
      </c>
      <c r="M136" s="101">
        <f t="shared" si="17"/>
        <v>2</v>
      </c>
      <c r="N136" s="102">
        <v>15205</v>
      </c>
      <c r="O136" s="102">
        <v>10621.97</v>
      </c>
      <c r="P136" s="103">
        <v>0</v>
      </c>
      <c r="Q136" s="104">
        <v>97290.57</v>
      </c>
      <c r="R136" s="105">
        <v>5387.26</v>
      </c>
      <c r="S136" s="104">
        <v>0</v>
      </c>
      <c r="T136" s="105">
        <v>0</v>
      </c>
      <c r="U136" s="104">
        <v>0</v>
      </c>
      <c r="V136" s="105">
        <v>0</v>
      </c>
      <c r="W136" s="103">
        <v>0</v>
      </c>
      <c r="X136" s="103">
        <v>2800</v>
      </c>
      <c r="Y136" s="103">
        <v>106671.38</v>
      </c>
      <c r="Z136" s="106">
        <f t="shared" si="18"/>
        <v>212149.21000000002</v>
      </c>
      <c r="AA136" s="107">
        <v>166996</v>
      </c>
      <c r="AB136" s="107">
        <v>0</v>
      </c>
      <c r="AC136" s="105">
        <v>0</v>
      </c>
      <c r="AD136" s="105">
        <v>0</v>
      </c>
      <c r="AE136" s="103">
        <v>3014.59</v>
      </c>
      <c r="AF136" s="103">
        <v>0</v>
      </c>
      <c r="AG136" s="103">
        <v>0</v>
      </c>
      <c r="AH136" s="103">
        <v>0</v>
      </c>
      <c r="AI136" s="103">
        <v>0</v>
      </c>
      <c r="AJ136" s="103">
        <v>74400</v>
      </c>
      <c r="AK136" s="103">
        <v>0</v>
      </c>
      <c r="AL136" s="103">
        <v>18000</v>
      </c>
      <c r="AM136" s="103">
        <v>32000</v>
      </c>
      <c r="AN136" s="103">
        <v>0</v>
      </c>
      <c r="AO136" s="103">
        <v>23461.67</v>
      </c>
      <c r="AP136" s="103">
        <v>1720</v>
      </c>
      <c r="AQ136" s="103">
        <v>0</v>
      </c>
      <c r="AR136" s="103">
        <v>106750</v>
      </c>
      <c r="AS136" s="103">
        <v>97790</v>
      </c>
      <c r="AT136" s="109">
        <f>SUM(AG136:AS136)</f>
        <v>354121.67</v>
      </c>
      <c r="AU136" s="73"/>
      <c r="AV136" s="74"/>
      <c r="AW136" s="74"/>
    </row>
    <row r="137" spans="1:49" s="54" customFormat="1" ht="23.25">
      <c r="A137" s="76"/>
      <c r="B137" s="365" t="s">
        <v>336</v>
      </c>
      <c r="C137" s="365"/>
      <c r="D137" s="169">
        <f>SUM(D115:D136)</f>
        <v>170061</v>
      </c>
      <c r="E137" s="169">
        <f aca="true" t="shared" si="19" ref="E137:AS137">SUM(E115:E136)</f>
        <v>106541</v>
      </c>
      <c r="F137" s="169">
        <f t="shared" si="19"/>
        <v>106595575.41000004</v>
      </c>
      <c r="G137" s="169">
        <f t="shared" si="19"/>
        <v>73366539.89000002</v>
      </c>
      <c r="H137" s="169">
        <f t="shared" si="19"/>
        <v>50874667.95000001</v>
      </c>
      <c r="I137" s="169">
        <f t="shared" si="19"/>
        <v>191</v>
      </c>
      <c r="J137" s="169">
        <f t="shared" si="19"/>
        <v>2</v>
      </c>
      <c r="K137" s="169">
        <f t="shared" si="19"/>
        <v>55</v>
      </c>
      <c r="L137" s="169">
        <f t="shared" si="19"/>
        <v>54</v>
      </c>
      <c r="M137" s="169">
        <f t="shared" si="19"/>
        <v>302</v>
      </c>
      <c r="N137" s="169">
        <f t="shared" si="19"/>
        <v>969477.07</v>
      </c>
      <c r="O137" s="169">
        <f t="shared" si="19"/>
        <v>340296.01</v>
      </c>
      <c r="P137" s="169">
        <f t="shared" si="19"/>
        <v>2814607.8000000003</v>
      </c>
      <c r="Q137" s="169">
        <f t="shared" si="19"/>
        <v>3009656.11</v>
      </c>
      <c r="R137" s="169">
        <f t="shared" si="19"/>
        <v>90554.95999999999</v>
      </c>
      <c r="S137" s="169">
        <f t="shared" si="19"/>
        <v>0</v>
      </c>
      <c r="T137" s="169">
        <f t="shared" si="19"/>
        <v>208000</v>
      </c>
      <c r="U137" s="169">
        <f t="shared" si="19"/>
        <v>0</v>
      </c>
      <c r="V137" s="169">
        <f t="shared" si="19"/>
        <v>0</v>
      </c>
      <c r="W137" s="169">
        <f t="shared" si="19"/>
        <v>2454767.97</v>
      </c>
      <c r="X137" s="169">
        <f t="shared" si="19"/>
        <v>2047900</v>
      </c>
      <c r="Y137" s="169">
        <f t="shared" si="19"/>
        <v>1052344.17</v>
      </c>
      <c r="Z137" s="169">
        <f t="shared" si="19"/>
        <v>11561593.33</v>
      </c>
      <c r="AA137" s="169">
        <f t="shared" si="19"/>
        <v>428250</v>
      </c>
      <c r="AB137" s="169">
        <f t="shared" si="19"/>
        <v>160965</v>
      </c>
      <c r="AC137" s="169">
        <f t="shared" si="19"/>
        <v>0</v>
      </c>
      <c r="AD137" s="169">
        <f t="shared" si="19"/>
        <v>0</v>
      </c>
      <c r="AE137" s="169">
        <f t="shared" si="19"/>
        <v>538257.5099999999</v>
      </c>
      <c r="AF137" s="169">
        <f t="shared" si="19"/>
        <v>4307.66</v>
      </c>
      <c r="AG137" s="169">
        <f t="shared" si="19"/>
        <v>26371836.07</v>
      </c>
      <c r="AH137" s="169">
        <f t="shared" si="19"/>
        <v>1142956.3499999999</v>
      </c>
      <c r="AI137" s="169">
        <f t="shared" si="19"/>
        <v>12922386</v>
      </c>
      <c r="AJ137" s="169">
        <f t="shared" si="19"/>
        <v>909400</v>
      </c>
      <c r="AK137" s="169">
        <f t="shared" si="19"/>
        <v>11544117</v>
      </c>
      <c r="AL137" s="169">
        <f t="shared" si="19"/>
        <v>262000</v>
      </c>
      <c r="AM137" s="169">
        <f t="shared" si="19"/>
        <v>506558.47</v>
      </c>
      <c r="AN137" s="169">
        <f t="shared" si="19"/>
        <v>5444764.05</v>
      </c>
      <c r="AO137" s="169">
        <f t="shared" si="19"/>
        <v>6309779.369999999</v>
      </c>
      <c r="AP137" s="169">
        <f t="shared" si="19"/>
        <v>4173058.23</v>
      </c>
      <c r="AQ137" s="169">
        <f t="shared" si="19"/>
        <v>498500</v>
      </c>
      <c r="AR137" s="169">
        <f>SUM(AR115:AR136)</f>
        <v>4327600</v>
      </c>
      <c r="AS137" s="169">
        <f t="shared" si="19"/>
        <v>964624.73</v>
      </c>
      <c r="AT137" s="109">
        <f>SUM(AG137:AS137)</f>
        <v>75377580.27</v>
      </c>
      <c r="AU137" s="116"/>
      <c r="AV137" s="117"/>
      <c r="AW137" s="117"/>
    </row>
    <row r="138" spans="1:49" s="307" customFormat="1" ht="23.25">
      <c r="A138" s="65"/>
      <c r="B138" s="370" t="s">
        <v>112</v>
      </c>
      <c r="C138" s="370" t="s">
        <v>226</v>
      </c>
      <c r="D138" s="300"/>
      <c r="E138" s="301"/>
      <c r="F138" s="64"/>
      <c r="G138" s="64"/>
      <c r="H138" s="64"/>
      <c r="I138" s="64"/>
      <c r="J138" s="64"/>
      <c r="K138" s="64"/>
      <c r="L138" s="64"/>
      <c r="M138" s="302">
        <f aca="true" t="shared" si="20" ref="M138:M199">SUM(I138:L138)</f>
        <v>0</v>
      </c>
      <c r="N138" s="303"/>
      <c r="O138" s="303"/>
      <c r="P138" s="304"/>
      <c r="Q138" s="300"/>
      <c r="R138" s="301"/>
      <c r="S138" s="300"/>
      <c r="T138" s="301"/>
      <c r="U138" s="300"/>
      <c r="V138" s="301"/>
      <c r="W138" s="304"/>
      <c r="X138" s="304"/>
      <c r="Y138" s="304"/>
      <c r="Z138" s="48">
        <f aca="true" t="shared" si="21" ref="Z138:Z199">SUM(P138:Y138)</f>
        <v>0</v>
      </c>
      <c r="AA138" s="4"/>
      <c r="AB138" s="4"/>
      <c r="AC138" s="301"/>
      <c r="AD138" s="63"/>
      <c r="AE138" s="305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4"/>
      <c r="AR138" s="304"/>
      <c r="AS138" s="304"/>
      <c r="AT138" s="306">
        <f aca="true" t="shared" si="22" ref="AT138:AT199">SUM(AG138:AS138)</f>
        <v>0</v>
      </c>
      <c r="AU138" s="62"/>
      <c r="AV138" s="63"/>
      <c r="AW138" s="63"/>
    </row>
    <row r="139" spans="1:49" s="307" customFormat="1" ht="23.25">
      <c r="A139" s="65"/>
      <c r="B139" s="342" t="s">
        <v>112</v>
      </c>
      <c r="C139" s="342" t="s">
        <v>233</v>
      </c>
      <c r="D139" s="300"/>
      <c r="E139" s="301"/>
      <c r="F139" s="64"/>
      <c r="G139" s="64"/>
      <c r="H139" s="64"/>
      <c r="I139" s="64"/>
      <c r="J139" s="64"/>
      <c r="K139" s="64"/>
      <c r="L139" s="64"/>
      <c r="M139" s="302">
        <f t="shared" si="20"/>
        <v>0</v>
      </c>
      <c r="N139" s="303"/>
      <c r="O139" s="303"/>
      <c r="P139" s="304"/>
      <c r="Q139" s="300"/>
      <c r="R139" s="301"/>
      <c r="S139" s="300"/>
      <c r="T139" s="301"/>
      <c r="U139" s="300"/>
      <c r="V139" s="301"/>
      <c r="W139" s="304"/>
      <c r="X139" s="304"/>
      <c r="Y139" s="304"/>
      <c r="Z139" s="48">
        <f t="shared" si="21"/>
        <v>0</v>
      </c>
      <c r="AA139" s="4"/>
      <c r="AB139" s="4"/>
      <c r="AC139" s="301"/>
      <c r="AD139" s="63"/>
      <c r="AE139" s="305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4"/>
      <c r="AR139" s="304"/>
      <c r="AS139" s="304"/>
      <c r="AT139" s="306">
        <f t="shared" si="22"/>
        <v>0</v>
      </c>
      <c r="AU139" s="62"/>
      <c r="AV139" s="63"/>
      <c r="AW139" s="63"/>
    </row>
    <row r="140" spans="1:49" s="307" customFormat="1" ht="23.25">
      <c r="A140" s="65"/>
      <c r="B140" s="342" t="s">
        <v>112</v>
      </c>
      <c r="C140" s="342" t="s">
        <v>232</v>
      </c>
      <c r="D140" s="300"/>
      <c r="E140" s="301"/>
      <c r="F140" s="64"/>
      <c r="G140" s="64"/>
      <c r="H140" s="64"/>
      <c r="I140" s="64"/>
      <c r="J140" s="64"/>
      <c r="K140" s="64"/>
      <c r="L140" s="64"/>
      <c r="M140" s="302">
        <f t="shared" si="20"/>
        <v>0</v>
      </c>
      <c r="N140" s="303"/>
      <c r="O140" s="303"/>
      <c r="P140" s="304"/>
      <c r="Q140" s="300"/>
      <c r="R140" s="301"/>
      <c r="S140" s="300"/>
      <c r="T140" s="301"/>
      <c r="U140" s="300"/>
      <c r="V140" s="301"/>
      <c r="W140" s="304"/>
      <c r="X140" s="304"/>
      <c r="Y140" s="304"/>
      <c r="Z140" s="48">
        <f t="shared" si="21"/>
        <v>0</v>
      </c>
      <c r="AA140" s="4"/>
      <c r="AB140" s="4"/>
      <c r="AC140" s="301"/>
      <c r="AD140" s="63"/>
      <c r="AE140" s="305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4"/>
      <c r="AR140" s="304"/>
      <c r="AS140" s="304"/>
      <c r="AT140" s="306">
        <f t="shared" si="22"/>
        <v>0</v>
      </c>
      <c r="AU140" s="62"/>
      <c r="AV140" s="63"/>
      <c r="AW140" s="63"/>
    </row>
    <row r="141" spans="1:49" s="307" customFormat="1" ht="23.25">
      <c r="A141" s="65"/>
      <c r="B141" s="342" t="s">
        <v>112</v>
      </c>
      <c r="C141" s="342" t="s">
        <v>231</v>
      </c>
      <c r="D141" s="300"/>
      <c r="E141" s="301"/>
      <c r="F141" s="64"/>
      <c r="G141" s="64"/>
      <c r="H141" s="64"/>
      <c r="I141" s="64"/>
      <c r="J141" s="64"/>
      <c r="K141" s="64"/>
      <c r="L141" s="64"/>
      <c r="M141" s="302">
        <f t="shared" si="20"/>
        <v>0</v>
      </c>
      <c r="N141" s="303"/>
      <c r="O141" s="303"/>
      <c r="P141" s="304"/>
      <c r="Q141" s="300"/>
      <c r="R141" s="301"/>
      <c r="S141" s="300"/>
      <c r="T141" s="301"/>
      <c r="U141" s="300"/>
      <c r="V141" s="301"/>
      <c r="W141" s="304"/>
      <c r="X141" s="304"/>
      <c r="Y141" s="304"/>
      <c r="Z141" s="48">
        <f t="shared" si="21"/>
        <v>0</v>
      </c>
      <c r="AA141" s="4"/>
      <c r="AB141" s="4"/>
      <c r="AC141" s="301"/>
      <c r="AD141" s="63"/>
      <c r="AE141" s="305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06">
        <f t="shared" si="22"/>
        <v>0</v>
      </c>
      <c r="AU141" s="62"/>
      <c r="AV141" s="63"/>
      <c r="AW141" s="63"/>
    </row>
    <row r="142" spans="1:49" s="307" customFormat="1" ht="23.25">
      <c r="A142" s="65"/>
      <c r="B142" s="342" t="s">
        <v>112</v>
      </c>
      <c r="C142" s="342" t="s">
        <v>230</v>
      </c>
      <c r="D142" s="300"/>
      <c r="E142" s="301"/>
      <c r="F142" s="64"/>
      <c r="G142" s="64"/>
      <c r="H142" s="64"/>
      <c r="I142" s="64"/>
      <c r="J142" s="64"/>
      <c r="K142" s="64"/>
      <c r="L142" s="64"/>
      <c r="M142" s="302">
        <f t="shared" si="20"/>
        <v>0</v>
      </c>
      <c r="N142" s="303"/>
      <c r="O142" s="303"/>
      <c r="P142" s="304"/>
      <c r="Q142" s="300"/>
      <c r="R142" s="301"/>
      <c r="S142" s="300"/>
      <c r="T142" s="301"/>
      <c r="U142" s="300"/>
      <c r="V142" s="301"/>
      <c r="W142" s="304"/>
      <c r="X142" s="304"/>
      <c r="Y142" s="304"/>
      <c r="Z142" s="48">
        <f t="shared" si="21"/>
        <v>0</v>
      </c>
      <c r="AA142" s="4"/>
      <c r="AB142" s="4"/>
      <c r="AC142" s="301"/>
      <c r="AD142" s="63"/>
      <c r="AE142" s="305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06">
        <f t="shared" si="22"/>
        <v>0</v>
      </c>
      <c r="AU142" s="62"/>
      <c r="AV142" s="63"/>
      <c r="AW142" s="63"/>
    </row>
    <row r="143" spans="1:49" s="307" customFormat="1" ht="23.25">
      <c r="A143" s="65"/>
      <c r="B143" s="342" t="s">
        <v>112</v>
      </c>
      <c r="C143" s="342" t="s">
        <v>229</v>
      </c>
      <c r="D143" s="300"/>
      <c r="E143" s="301"/>
      <c r="F143" s="64"/>
      <c r="G143" s="64"/>
      <c r="H143" s="64"/>
      <c r="I143" s="64"/>
      <c r="J143" s="64"/>
      <c r="K143" s="64"/>
      <c r="L143" s="64"/>
      <c r="M143" s="302">
        <f t="shared" si="20"/>
        <v>0</v>
      </c>
      <c r="N143" s="303"/>
      <c r="O143" s="303"/>
      <c r="P143" s="304"/>
      <c r="Q143" s="300"/>
      <c r="R143" s="301"/>
      <c r="S143" s="300"/>
      <c r="T143" s="301"/>
      <c r="U143" s="300"/>
      <c r="V143" s="301"/>
      <c r="W143" s="304"/>
      <c r="X143" s="304"/>
      <c r="Y143" s="304"/>
      <c r="Z143" s="48">
        <f t="shared" si="21"/>
        <v>0</v>
      </c>
      <c r="AA143" s="4"/>
      <c r="AB143" s="4"/>
      <c r="AC143" s="301"/>
      <c r="AD143" s="63"/>
      <c r="AE143" s="305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4"/>
      <c r="AR143" s="304"/>
      <c r="AS143" s="304"/>
      <c r="AT143" s="306">
        <f t="shared" si="22"/>
        <v>0</v>
      </c>
      <c r="AU143" s="62"/>
      <c r="AV143" s="63"/>
      <c r="AW143" s="63"/>
    </row>
    <row r="144" spans="1:49" s="307" customFormat="1" ht="23.25">
      <c r="A144" s="65"/>
      <c r="B144" s="342" t="s">
        <v>112</v>
      </c>
      <c r="C144" s="342" t="s">
        <v>228</v>
      </c>
      <c r="D144" s="300"/>
      <c r="E144" s="301"/>
      <c r="F144" s="64"/>
      <c r="G144" s="64"/>
      <c r="H144" s="64"/>
      <c r="I144" s="64"/>
      <c r="J144" s="64"/>
      <c r="K144" s="64"/>
      <c r="L144" s="64"/>
      <c r="M144" s="302">
        <f t="shared" si="20"/>
        <v>0</v>
      </c>
      <c r="N144" s="303"/>
      <c r="O144" s="303"/>
      <c r="P144" s="304"/>
      <c r="Q144" s="300"/>
      <c r="R144" s="301"/>
      <c r="S144" s="300"/>
      <c r="T144" s="301"/>
      <c r="U144" s="300"/>
      <c r="V144" s="301"/>
      <c r="W144" s="304"/>
      <c r="X144" s="304"/>
      <c r="Y144" s="304"/>
      <c r="Z144" s="48">
        <f t="shared" si="21"/>
        <v>0</v>
      </c>
      <c r="AA144" s="4"/>
      <c r="AB144" s="4"/>
      <c r="AC144" s="301"/>
      <c r="AD144" s="63"/>
      <c r="AE144" s="305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4"/>
      <c r="AR144" s="304"/>
      <c r="AS144" s="304"/>
      <c r="AT144" s="306">
        <f t="shared" si="22"/>
        <v>0</v>
      </c>
      <c r="AU144" s="62"/>
      <c r="AV144" s="63"/>
      <c r="AW144" s="63"/>
    </row>
    <row r="145" spans="1:49" s="307" customFormat="1" ht="23.25">
      <c r="A145" s="65"/>
      <c r="B145" s="342" t="s">
        <v>112</v>
      </c>
      <c r="C145" s="342" t="s">
        <v>227</v>
      </c>
      <c r="D145" s="300"/>
      <c r="E145" s="301"/>
      <c r="F145" s="64"/>
      <c r="G145" s="64"/>
      <c r="H145" s="64"/>
      <c r="I145" s="64"/>
      <c r="J145" s="64"/>
      <c r="K145" s="64"/>
      <c r="L145" s="64"/>
      <c r="M145" s="302">
        <f t="shared" si="20"/>
        <v>0</v>
      </c>
      <c r="N145" s="303"/>
      <c r="O145" s="303"/>
      <c r="P145" s="304"/>
      <c r="Q145" s="300"/>
      <c r="R145" s="301"/>
      <c r="S145" s="300"/>
      <c r="T145" s="301"/>
      <c r="U145" s="300"/>
      <c r="V145" s="301"/>
      <c r="W145" s="304"/>
      <c r="X145" s="304"/>
      <c r="Y145" s="304"/>
      <c r="Z145" s="48">
        <f t="shared" si="21"/>
        <v>0</v>
      </c>
      <c r="AA145" s="4"/>
      <c r="AB145" s="4"/>
      <c r="AC145" s="301"/>
      <c r="AD145" s="63"/>
      <c r="AE145" s="305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  <c r="AQ145" s="304"/>
      <c r="AR145" s="304"/>
      <c r="AS145" s="304"/>
      <c r="AT145" s="306">
        <f t="shared" si="22"/>
        <v>0</v>
      </c>
      <c r="AU145" s="62"/>
      <c r="AV145" s="63"/>
      <c r="AW145" s="63"/>
    </row>
    <row r="146" spans="1:49" s="307" customFormat="1" ht="23.25">
      <c r="A146" s="65"/>
      <c r="B146" s="342" t="s">
        <v>112</v>
      </c>
      <c r="C146" s="342" t="s">
        <v>225</v>
      </c>
      <c r="D146" s="300"/>
      <c r="E146" s="301"/>
      <c r="F146" s="64"/>
      <c r="G146" s="64"/>
      <c r="H146" s="64"/>
      <c r="I146" s="64"/>
      <c r="J146" s="64"/>
      <c r="K146" s="64"/>
      <c r="L146" s="64"/>
      <c r="M146" s="302">
        <f t="shared" si="20"/>
        <v>0</v>
      </c>
      <c r="N146" s="303"/>
      <c r="O146" s="303"/>
      <c r="P146" s="304"/>
      <c r="Q146" s="300"/>
      <c r="R146" s="301"/>
      <c r="S146" s="300"/>
      <c r="T146" s="301"/>
      <c r="U146" s="300"/>
      <c r="V146" s="301"/>
      <c r="W146" s="304"/>
      <c r="X146" s="304"/>
      <c r="Y146" s="304"/>
      <c r="Z146" s="48">
        <f t="shared" si="21"/>
        <v>0</v>
      </c>
      <c r="AA146" s="4"/>
      <c r="AB146" s="4"/>
      <c r="AC146" s="301"/>
      <c r="AD146" s="63"/>
      <c r="AE146" s="305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06">
        <f t="shared" si="22"/>
        <v>0</v>
      </c>
      <c r="AU146" s="62"/>
      <c r="AV146" s="63"/>
      <c r="AW146" s="63"/>
    </row>
    <row r="147" spans="1:49" s="307" customFormat="1" ht="23.25">
      <c r="A147" s="65"/>
      <c r="B147" s="342" t="s">
        <v>112</v>
      </c>
      <c r="C147" s="342" t="s">
        <v>224</v>
      </c>
      <c r="D147" s="300"/>
      <c r="E147" s="301"/>
      <c r="F147" s="64"/>
      <c r="G147" s="64"/>
      <c r="H147" s="64"/>
      <c r="I147" s="64"/>
      <c r="J147" s="64"/>
      <c r="K147" s="64"/>
      <c r="L147" s="64"/>
      <c r="M147" s="302">
        <f t="shared" si="20"/>
        <v>0</v>
      </c>
      <c r="N147" s="303"/>
      <c r="O147" s="303"/>
      <c r="P147" s="304"/>
      <c r="Q147" s="300"/>
      <c r="R147" s="301"/>
      <c r="S147" s="300"/>
      <c r="T147" s="301"/>
      <c r="U147" s="300"/>
      <c r="V147" s="301"/>
      <c r="W147" s="304"/>
      <c r="X147" s="304"/>
      <c r="Y147" s="304"/>
      <c r="Z147" s="48">
        <f t="shared" si="21"/>
        <v>0</v>
      </c>
      <c r="AA147" s="4"/>
      <c r="AB147" s="4"/>
      <c r="AC147" s="301"/>
      <c r="AD147" s="63"/>
      <c r="AE147" s="305"/>
      <c r="AF147" s="304"/>
      <c r="AG147" s="304"/>
      <c r="AH147" s="304"/>
      <c r="AI147" s="304"/>
      <c r="AJ147" s="304"/>
      <c r="AK147" s="304"/>
      <c r="AL147" s="304"/>
      <c r="AM147" s="304"/>
      <c r="AN147" s="304"/>
      <c r="AO147" s="304"/>
      <c r="AP147" s="304"/>
      <c r="AQ147" s="304"/>
      <c r="AR147" s="304"/>
      <c r="AS147" s="304"/>
      <c r="AT147" s="306">
        <f t="shared" si="22"/>
        <v>0</v>
      </c>
      <c r="AU147" s="62"/>
      <c r="AV147" s="63"/>
      <c r="AW147" s="63"/>
    </row>
    <row r="148" spans="1:49" s="307" customFormat="1" ht="23.25">
      <c r="A148" s="65"/>
      <c r="B148" s="342" t="s">
        <v>112</v>
      </c>
      <c r="C148" s="342" t="s">
        <v>223</v>
      </c>
      <c r="D148" s="300"/>
      <c r="E148" s="301"/>
      <c r="F148" s="64"/>
      <c r="G148" s="64"/>
      <c r="H148" s="64"/>
      <c r="I148" s="64"/>
      <c r="J148" s="64"/>
      <c r="K148" s="64"/>
      <c r="L148" s="64"/>
      <c r="M148" s="302">
        <f t="shared" si="20"/>
        <v>0</v>
      </c>
      <c r="N148" s="303"/>
      <c r="O148" s="303"/>
      <c r="P148" s="304"/>
      <c r="Q148" s="300"/>
      <c r="R148" s="301"/>
      <c r="S148" s="300"/>
      <c r="T148" s="301"/>
      <c r="U148" s="300"/>
      <c r="V148" s="301"/>
      <c r="W148" s="304"/>
      <c r="X148" s="304"/>
      <c r="Y148" s="304"/>
      <c r="Z148" s="48">
        <f t="shared" si="21"/>
        <v>0</v>
      </c>
      <c r="AA148" s="4"/>
      <c r="AB148" s="4"/>
      <c r="AC148" s="301"/>
      <c r="AD148" s="63"/>
      <c r="AE148" s="305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4"/>
      <c r="AR148" s="304"/>
      <c r="AS148" s="304"/>
      <c r="AT148" s="306">
        <f t="shared" si="22"/>
        <v>0</v>
      </c>
      <c r="AU148" s="62"/>
      <c r="AV148" s="63"/>
      <c r="AW148" s="63"/>
    </row>
    <row r="149" spans="1:49" s="307" customFormat="1" ht="23.25">
      <c r="A149" s="65"/>
      <c r="B149" s="342" t="s">
        <v>112</v>
      </c>
      <c r="C149" s="342" t="s">
        <v>222</v>
      </c>
      <c r="D149" s="300"/>
      <c r="E149" s="301"/>
      <c r="F149" s="64"/>
      <c r="G149" s="64"/>
      <c r="H149" s="64"/>
      <c r="I149" s="64"/>
      <c r="J149" s="64"/>
      <c r="K149" s="64"/>
      <c r="L149" s="64"/>
      <c r="M149" s="302">
        <f t="shared" si="20"/>
        <v>0</v>
      </c>
      <c r="N149" s="303"/>
      <c r="O149" s="303"/>
      <c r="P149" s="304"/>
      <c r="Q149" s="300"/>
      <c r="R149" s="301"/>
      <c r="S149" s="300"/>
      <c r="T149" s="301"/>
      <c r="U149" s="300"/>
      <c r="V149" s="301"/>
      <c r="W149" s="304"/>
      <c r="X149" s="304"/>
      <c r="Y149" s="304"/>
      <c r="Z149" s="48">
        <f t="shared" si="21"/>
        <v>0</v>
      </c>
      <c r="AA149" s="4"/>
      <c r="AB149" s="4"/>
      <c r="AC149" s="301"/>
      <c r="AD149" s="63"/>
      <c r="AE149" s="305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6">
        <f t="shared" si="22"/>
        <v>0</v>
      </c>
      <c r="AU149" s="62"/>
      <c r="AV149" s="63"/>
      <c r="AW149" s="63"/>
    </row>
    <row r="150" spans="1:49" s="307" customFormat="1" ht="23.25">
      <c r="A150" s="65"/>
      <c r="B150" s="342" t="s">
        <v>112</v>
      </c>
      <c r="C150" s="342" t="s">
        <v>221</v>
      </c>
      <c r="D150" s="300"/>
      <c r="E150" s="301"/>
      <c r="F150" s="64"/>
      <c r="G150" s="64"/>
      <c r="H150" s="64"/>
      <c r="I150" s="64"/>
      <c r="J150" s="64"/>
      <c r="K150" s="64"/>
      <c r="L150" s="64"/>
      <c r="M150" s="302">
        <f t="shared" si="20"/>
        <v>0</v>
      </c>
      <c r="N150" s="303"/>
      <c r="O150" s="303"/>
      <c r="P150" s="304"/>
      <c r="Q150" s="300"/>
      <c r="R150" s="301"/>
      <c r="S150" s="300"/>
      <c r="T150" s="301"/>
      <c r="U150" s="300"/>
      <c r="V150" s="301"/>
      <c r="W150" s="304"/>
      <c r="X150" s="304"/>
      <c r="Y150" s="304"/>
      <c r="Z150" s="48">
        <f t="shared" si="21"/>
        <v>0</v>
      </c>
      <c r="AA150" s="4"/>
      <c r="AB150" s="4"/>
      <c r="AC150" s="301"/>
      <c r="AD150" s="63"/>
      <c r="AE150" s="305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4"/>
      <c r="AR150" s="304"/>
      <c r="AS150" s="304"/>
      <c r="AT150" s="306">
        <f t="shared" si="22"/>
        <v>0</v>
      </c>
      <c r="AU150" s="62"/>
      <c r="AV150" s="63"/>
      <c r="AW150" s="63"/>
    </row>
    <row r="151" spans="1:49" s="307" customFormat="1" ht="23.25">
      <c r="A151" s="65"/>
      <c r="B151" s="342" t="s">
        <v>112</v>
      </c>
      <c r="C151" s="342" t="s">
        <v>220</v>
      </c>
      <c r="D151" s="300"/>
      <c r="E151" s="301"/>
      <c r="F151" s="64"/>
      <c r="G151" s="64"/>
      <c r="H151" s="64"/>
      <c r="I151" s="64"/>
      <c r="J151" s="64"/>
      <c r="K151" s="64"/>
      <c r="L151" s="64"/>
      <c r="M151" s="302">
        <f t="shared" si="20"/>
        <v>0</v>
      </c>
      <c r="N151" s="303"/>
      <c r="O151" s="303"/>
      <c r="P151" s="304"/>
      <c r="Q151" s="300"/>
      <c r="R151" s="301"/>
      <c r="S151" s="300"/>
      <c r="T151" s="301"/>
      <c r="U151" s="300"/>
      <c r="V151" s="301"/>
      <c r="W151" s="304"/>
      <c r="X151" s="304"/>
      <c r="Y151" s="304"/>
      <c r="Z151" s="48">
        <f t="shared" si="21"/>
        <v>0</v>
      </c>
      <c r="AA151" s="4"/>
      <c r="AB151" s="4"/>
      <c r="AC151" s="301"/>
      <c r="AD151" s="63"/>
      <c r="AE151" s="305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6">
        <f t="shared" si="22"/>
        <v>0</v>
      </c>
      <c r="AU151" s="62"/>
      <c r="AV151" s="63"/>
      <c r="AW151" s="63"/>
    </row>
    <row r="152" spans="1:49" s="307" customFormat="1" ht="23.25">
      <c r="A152" s="65"/>
      <c r="B152" s="342" t="s">
        <v>112</v>
      </c>
      <c r="C152" s="342" t="s">
        <v>219</v>
      </c>
      <c r="D152" s="300"/>
      <c r="E152" s="301"/>
      <c r="F152" s="64"/>
      <c r="G152" s="64"/>
      <c r="H152" s="64"/>
      <c r="I152" s="64"/>
      <c r="J152" s="64"/>
      <c r="K152" s="64"/>
      <c r="L152" s="64"/>
      <c r="M152" s="302">
        <f t="shared" si="20"/>
        <v>0</v>
      </c>
      <c r="N152" s="303"/>
      <c r="O152" s="303"/>
      <c r="P152" s="304"/>
      <c r="Q152" s="300"/>
      <c r="R152" s="301"/>
      <c r="S152" s="300"/>
      <c r="T152" s="301"/>
      <c r="U152" s="300"/>
      <c r="V152" s="301"/>
      <c r="W152" s="304"/>
      <c r="X152" s="304"/>
      <c r="Y152" s="304"/>
      <c r="Z152" s="48">
        <f t="shared" si="21"/>
        <v>0</v>
      </c>
      <c r="AA152" s="4"/>
      <c r="AB152" s="4"/>
      <c r="AC152" s="301"/>
      <c r="AD152" s="63"/>
      <c r="AE152" s="305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06">
        <f t="shared" si="22"/>
        <v>0</v>
      </c>
      <c r="AU152" s="62"/>
      <c r="AV152" s="63"/>
      <c r="AW152" s="63"/>
    </row>
    <row r="153" spans="1:49" s="307" customFormat="1" ht="23.25">
      <c r="A153" s="65"/>
      <c r="B153" s="342" t="s">
        <v>112</v>
      </c>
      <c r="C153" s="342" t="s">
        <v>218</v>
      </c>
      <c r="D153" s="300"/>
      <c r="E153" s="301"/>
      <c r="F153" s="64"/>
      <c r="G153" s="64"/>
      <c r="H153" s="64"/>
      <c r="I153" s="64"/>
      <c r="J153" s="64"/>
      <c r="K153" s="64"/>
      <c r="L153" s="64"/>
      <c r="M153" s="302">
        <f t="shared" si="20"/>
        <v>0</v>
      </c>
      <c r="N153" s="303"/>
      <c r="O153" s="303"/>
      <c r="P153" s="304"/>
      <c r="Q153" s="300"/>
      <c r="R153" s="301"/>
      <c r="S153" s="300"/>
      <c r="T153" s="301"/>
      <c r="U153" s="300"/>
      <c r="V153" s="301"/>
      <c r="W153" s="304"/>
      <c r="X153" s="304"/>
      <c r="Y153" s="304"/>
      <c r="Z153" s="48">
        <f t="shared" si="21"/>
        <v>0</v>
      </c>
      <c r="AA153" s="4"/>
      <c r="AB153" s="4"/>
      <c r="AC153" s="301"/>
      <c r="AD153" s="63"/>
      <c r="AE153" s="305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304"/>
      <c r="AQ153" s="304"/>
      <c r="AR153" s="304"/>
      <c r="AS153" s="304"/>
      <c r="AT153" s="306">
        <f t="shared" si="22"/>
        <v>0</v>
      </c>
      <c r="AU153" s="62"/>
      <c r="AV153" s="63"/>
      <c r="AW153" s="63"/>
    </row>
    <row r="154" spans="1:49" s="307" customFormat="1" ht="23.25">
      <c r="A154" s="65"/>
      <c r="B154" s="342" t="s">
        <v>112</v>
      </c>
      <c r="C154" s="342" t="s">
        <v>217</v>
      </c>
      <c r="D154" s="300"/>
      <c r="E154" s="301"/>
      <c r="F154" s="64"/>
      <c r="G154" s="64"/>
      <c r="H154" s="64"/>
      <c r="I154" s="64"/>
      <c r="J154" s="64"/>
      <c r="K154" s="64"/>
      <c r="L154" s="64"/>
      <c r="M154" s="302">
        <f t="shared" si="20"/>
        <v>0</v>
      </c>
      <c r="N154" s="303"/>
      <c r="O154" s="303"/>
      <c r="P154" s="304"/>
      <c r="Q154" s="300"/>
      <c r="R154" s="301"/>
      <c r="S154" s="300"/>
      <c r="T154" s="301"/>
      <c r="U154" s="300"/>
      <c r="V154" s="301"/>
      <c r="W154" s="304"/>
      <c r="X154" s="304"/>
      <c r="Y154" s="304"/>
      <c r="Z154" s="48">
        <f t="shared" si="21"/>
        <v>0</v>
      </c>
      <c r="AA154" s="4"/>
      <c r="AB154" s="4"/>
      <c r="AC154" s="301"/>
      <c r="AD154" s="63"/>
      <c r="AE154" s="305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304"/>
      <c r="AQ154" s="304"/>
      <c r="AR154" s="304"/>
      <c r="AS154" s="304"/>
      <c r="AT154" s="306">
        <f t="shared" si="22"/>
        <v>0</v>
      </c>
      <c r="AU154" s="62"/>
      <c r="AV154" s="63"/>
      <c r="AW154" s="63"/>
    </row>
    <row r="155" spans="1:49" s="307" customFormat="1" ht="23.25">
      <c r="A155" s="65"/>
      <c r="B155" s="345" t="s">
        <v>337</v>
      </c>
      <c r="C155" s="345"/>
      <c r="D155" s="346">
        <f>SUM(D138:D154)</f>
        <v>0</v>
      </c>
      <c r="E155" s="346">
        <f aca="true" t="shared" si="23" ref="E155:AS155">SUM(E138:E154)</f>
        <v>0</v>
      </c>
      <c r="F155" s="346">
        <f t="shared" si="23"/>
        <v>0</v>
      </c>
      <c r="G155" s="346">
        <f t="shared" si="23"/>
        <v>0</v>
      </c>
      <c r="H155" s="346">
        <f t="shared" si="23"/>
        <v>0</v>
      </c>
      <c r="I155" s="346">
        <f t="shared" si="23"/>
        <v>0</v>
      </c>
      <c r="J155" s="346">
        <f t="shared" si="23"/>
        <v>0</v>
      </c>
      <c r="K155" s="346">
        <f t="shared" si="23"/>
        <v>0</v>
      </c>
      <c r="L155" s="346">
        <f t="shared" si="23"/>
        <v>0</v>
      </c>
      <c r="M155" s="346">
        <f t="shared" si="23"/>
        <v>0</v>
      </c>
      <c r="N155" s="346">
        <f t="shared" si="23"/>
        <v>0</v>
      </c>
      <c r="O155" s="346">
        <f t="shared" si="23"/>
        <v>0</v>
      </c>
      <c r="P155" s="346">
        <f t="shared" si="23"/>
        <v>0</v>
      </c>
      <c r="Q155" s="346">
        <f t="shared" si="23"/>
        <v>0</v>
      </c>
      <c r="R155" s="346">
        <f t="shared" si="23"/>
        <v>0</v>
      </c>
      <c r="S155" s="346">
        <f t="shared" si="23"/>
        <v>0</v>
      </c>
      <c r="T155" s="346">
        <f t="shared" si="23"/>
        <v>0</v>
      </c>
      <c r="U155" s="346">
        <f t="shared" si="23"/>
        <v>0</v>
      </c>
      <c r="V155" s="346">
        <f t="shared" si="23"/>
        <v>0</v>
      </c>
      <c r="W155" s="346">
        <f t="shared" si="23"/>
        <v>0</v>
      </c>
      <c r="X155" s="346">
        <f t="shared" si="23"/>
        <v>0</v>
      </c>
      <c r="Y155" s="346">
        <f t="shared" si="23"/>
        <v>0</v>
      </c>
      <c r="Z155" s="346">
        <f t="shared" si="23"/>
        <v>0</v>
      </c>
      <c r="AA155" s="346">
        <f t="shared" si="23"/>
        <v>0</v>
      </c>
      <c r="AB155" s="346">
        <f t="shared" si="23"/>
        <v>0</v>
      </c>
      <c r="AC155" s="346">
        <f t="shared" si="23"/>
        <v>0</v>
      </c>
      <c r="AD155" s="346">
        <f t="shared" si="23"/>
        <v>0</v>
      </c>
      <c r="AE155" s="346">
        <f t="shared" si="23"/>
        <v>0</v>
      </c>
      <c r="AF155" s="346">
        <f t="shared" si="23"/>
        <v>0</v>
      </c>
      <c r="AG155" s="346">
        <f t="shared" si="23"/>
        <v>0</v>
      </c>
      <c r="AH155" s="346">
        <f t="shared" si="23"/>
        <v>0</v>
      </c>
      <c r="AI155" s="346">
        <f t="shared" si="23"/>
        <v>0</v>
      </c>
      <c r="AJ155" s="346">
        <f t="shared" si="23"/>
        <v>0</v>
      </c>
      <c r="AK155" s="346">
        <f t="shared" si="23"/>
        <v>0</v>
      </c>
      <c r="AL155" s="346">
        <f t="shared" si="23"/>
        <v>0</v>
      </c>
      <c r="AM155" s="346">
        <f t="shared" si="23"/>
        <v>0</v>
      </c>
      <c r="AN155" s="346">
        <f t="shared" si="23"/>
        <v>0</v>
      </c>
      <c r="AO155" s="346">
        <f t="shared" si="23"/>
        <v>0</v>
      </c>
      <c r="AP155" s="346">
        <f t="shared" si="23"/>
        <v>0</v>
      </c>
      <c r="AQ155" s="346">
        <f t="shared" si="23"/>
        <v>0</v>
      </c>
      <c r="AR155" s="346">
        <f t="shared" si="23"/>
        <v>0</v>
      </c>
      <c r="AS155" s="346">
        <f t="shared" si="23"/>
        <v>0</v>
      </c>
      <c r="AT155" s="306">
        <f t="shared" si="22"/>
        <v>0</v>
      </c>
      <c r="AU155" s="360"/>
      <c r="AV155" s="361"/>
      <c r="AW155" s="361"/>
    </row>
    <row r="156" spans="1:49" s="54" customFormat="1" ht="23.25">
      <c r="A156" s="76"/>
      <c r="B156" s="363" t="s">
        <v>111</v>
      </c>
      <c r="C156" s="363" t="s">
        <v>212</v>
      </c>
      <c r="D156" s="170">
        <v>38763</v>
      </c>
      <c r="E156" s="171">
        <v>26393</v>
      </c>
      <c r="F156" s="118">
        <v>15429012.9</v>
      </c>
      <c r="G156" s="118">
        <v>16945223.35</v>
      </c>
      <c r="H156" s="118">
        <v>14202141.15</v>
      </c>
      <c r="I156" s="75">
        <v>60</v>
      </c>
      <c r="J156" s="75">
        <v>2</v>
      </c>
      <c r="K156" s="75">
        <v>19</v>
      </c>
      <c r="L156" s="75">
        <v>26</v>
      </c>
      <c r="M156" s="101">
        <f>SUM(I156:L156)</f>
        <v>107</v>
      </c>
      <c r="N156" s="102"/>
      <c r="O156" s="102"/>
      <c r="P156" s="103"/>
      <c r="Q156" s="104"/>
      <c r="R156" s="105"/>
      <c r="S156" s="104"/>
      <c r="T156" s="105"/>
      <c r="U156" s="104"/>
      <c r="V156" s="105"/>
      <c r="W156" s="103"/>
      <c r="X156" s="103"/>
      <c r="Y156" s="103"/>
      <c r="Z156" s="106">
        <f>SUM(P156:Y156)</f>
        <v>0</v>
      </c>
      <c r="AA156" s="107"/>
      <c r="AB156" s="107"/>
      <c r="AC156" s="105"/>
      <c r="AD156" s="74"/>
      <c r="AE156" s="108"/>
      <c r="AF156" s="103"/>
      <c r="AG156" s="119">
        <f>8646299.47+1368337.4+3555581.18</f>
        <v>13570218.05</v>
      </c>
      <c r="AH156" s="119">
        <v>307414.52</v>
      </c>
      <c r="AI156" s="119">
        <f>2294512.96+690300</f>
        <v>2984812.96</v>
      </c>
      <c r="AJ156" s="119">
        <v>3498200</v>
      </c>
      <c r="AK156" s="119">
        <f>732480+4657032</f>
        <v>5389512</v>
      </c>
      <c r="AL156" s="119">
        <v>1297838</v>
      </c>
      <c r="AM156" s="119">
        <v>122023</v>
      </c>
      <c r="AN156" s="119">
        <v>5008729.32</v>
      </c>
      <c r="AO156" s="119">
        <v>2405826.26</v>
      </c>
      <c r="AP156" s="119">
        <v>2902319.99</v>
      </c>
      <c r="AQ156" s="103">
        <v>0</v>
      </c>
      <c r="AR156" s="119">
        <v>1306500</v>
      </c>
      <c r="AS156" s="119">
        <v>12048797.71</v>
      </c>
      <c r="AT156" s="120">
        <f t="shared" si="22"/>
        <v>50842191.81</v>
      </c>
      <c r="AU156" s="73"/>
      <c r="AV156" s="74"/>
      <c r="AW156" s="74"/>
    </row>
    <row r="157" spans="1:49" s="307" customFormat="1" ht="23.25">
      <c r="A157" s="65"/>
      <c r="B157" s="343" t="s">
        <v>111</v>
      </c>
      <c r="C157" s="343" t="s">
        <v>216</v>
      </c>
      <c r="D157" s="300"/>
      <c r="E157" s="301"/>
      <c r="F157" s="64"/>
      <c r="G157" s="64"/>
      <c r="H157" s="64"/>
      <c r="I157" s="64"/>
      <c r="J157" s="64"/>
      <c r="K157" s="64"/>
      <c r="L157" s="64"/>
      <c r="M157" s="302">
        <f t="shared" si="20"/>
        <v>0</v>
      </c>
      <c r="N157" s="303"/>
      <c r="O157" s="303"/>
      <c r="P157" s="304"/>
      <c r="Q157" s="300"/>
      <c r="R157" s="301"/>
      <c r="S157" s="300"/>
      <c r="T157" s="301"/>
      <c r="U157" s="300"/>
      <c r="V157" s="301"/>
      <c r="W157" s="304"/>
      <c r="X157" s="304"/>
      <c r="Y157" s="304"/>
      <c r="Z157" s="48">
        <f t="shared" si="21"/>
        <v>0</v>
      </c>
      <c r="AA157" s="4"/>
      <c r="AB157" s="4"/>
      <c r="AC157" s="301"/>
      <c r="AD157" s="63"/>
      <c r="AE157" s="305"/>
      <c r="AF157" s="304"/>
      <c r="AG157" s="304"/>
      <c r="AH157" s="304"/>
      <c r="AI157" s="304"/>
      <c r="AJ157" s="304"/>
      <c r="AK157" s="304"/>
      <c r="AL157" s="304"/>
      <c r="AM157" s="304"/>
      <c r="AN157" s="304"/>
      <c r="AO157" s="304"/>
      <c r="AP157" s="304"/>
      <c r="AQ157" s="304"/>
      <c r="AR157" s="304"/>
      <c r="AS157" s="304"/>
      <c r="AT157" s="306">
        <f t="shared" si="22"/>
        <v>0</v>
      </c>
      <c r="AU157" s="62"/>
      <c r="AV157" s="63"/>
      <c r="AW157" s="63"/>
    </row>
    <row r="158" spans="1:49" s="307" customFormat="1" ht="23.25">
      <c r="A158" s="65"/>
      <c r="B158" s="343" t="s">
        <v>111</v>
      </c>
      <c r="C158" s="343" t="s">
        <v>215</v>
      </c>
      <c r="D158" s="300"/>
      <c r="E158" s="301"/>
      <c r="F158" s="64"/>
      <c r="G158" s="64"/>
      <c r="H158" s="64"/>
      <c r="I158" s="64"/>
      <c r="J158" s="64"/>
      <c r="K158" s="64"/>
      <c r="L158" s="64"/>
      <c r="M158" s="302">
        <f t="shared" si="20"/>
        <v>0</v>
      </c>
      <c r="N158" s="303"/>
      <c r="O158" s="303"/>
      <c r="P158" s="304"/>
      <c r="Q158" s="300"/>
      <c r="R158" s="301"/>
      <c r="S158" s="300"/>
      <c r="T158" s="301"/>
      <c r="U158" s="300"/>
      <c r="V158" s="301"/>
      <c r="W158" s="304"/>
      <c r="X158" s="304"/>
      <c r="Y158" s="304"/>
      <c r="Z158" s="48">
        <f t="shared" si="21"/>
        <v>0</v>
      </c>
      <c r="AA158" s="4"/>
      <c r="AB158" s="4"/>
      <c r="AC158" s="301"/>
      <c r="AD158" s="63"/>
      <c r="AE158" s="305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6">
        <f t="shared" si="22"/>
        <v>0</v>
      </c>
      <c r="AU158" s="62"/>
      <c r="AV158" s="63"/>
      <c r="AW158" s="63"/>
    </row>
    <row r="159" spans="1:49" s="307" customFormat="1" ht="23.25">
      <c r="A159" s="65"/>
      <c r="B159" s="343" t="s">
        <v>111</v>
      </c>
      <c r="C159" s="343" t="s">
        <v>214</v>
      </c>
      <c r="D159" s="300"/>
      <c r="E159" s="301"/>
      <c r="F159" s="64"/>
      <c r="G159" s="64"/>
      <c r="H159" s="64"/>
      <c r="I159" s="64"/>
      <c r="J159" s="64"/>
      <c r="K159" s="64"/>
      <c r="L159" s="64"/>
      <c r="M159" s="302">
        <f t="shared" si="20"/>
        <v>0</v>
      </c>
      <c r="N159" s="303"/>
      <c r="O159" s="303"/>
      <c r="P159" s="304"/>
      <c r="Q159" s="300"/>
      <c r="R159" s="301"/>
      <c r="S159" s="300"/>
      <c r="T159" s="301"/>
      <c r="U159" s="300"/>
      <c r="V159" s="301"/>
      <c r="W159" s="304"/>
      <c r="X159" s="304"/>
      <c r="Y159" s="304"/>
      <c r="Z159" s="48">
        <f t="shared" si="21"/>
        <v>0</v>
      </c>
      <c r="AA159" s="4"/>
      <c r="AB159" s="4"/>
      <c r="AC159" s="301"/>
      <c r="AD159" s="63"/>
      <c r="AE159" s="305"/>
      <c r="AF159" s="304"/>
      <c r="AG159" s="304"/>
      <c r="AH159" s="304"/>
      <c r="AI159" s="304"/>
      <c r="AJ159" s="304"/>
      <c r="AK159" s="304"/>
      <c r="AL159" s="304"/>
      <c r="AM159" s="304"/>
      <c r="AN159" s="304"/>
      <c r="AO159" s="304"/>
      <c r="AP159" s="304"/>
      <c r="AQ159" s="304"/>
      <c r="AR159" s="304"/>
      <c r="AS159" s="304"/>
      <c r="AT159" s="306">
        <f t="shared" si="22"/>
        <v>0</v>
      </c>
      <c r="AU159" s="62"/>
      <c r="AV159" s="63"/>
      <c r="AW159" s="63"/>
    </row>
    <row r="160" spans="1:49" s="307" customFormat="1" ht="23.25">
      <c r="A160" s="65"/>
      <c r="B160" s="343" t="s">
        <v>111</v>
      </c>
      <c r="C160" s="343" t="s">
        <v>213</v>
      </c>
      <c r="D160" s="300"/>
      <c r="E160" s="301"/>
      <c r="F160" s="64"/>
      <c r="G160" s="64"/>
      <c r="H160" s="64"/>
      <c r="I160" s="64"/>
      <c r="J160" s="64"/>
      <c r="K160" s="64"/>
      <c r="L160" s="64"/>
      <c r="M160" s="302">
        <f t="shared" si="20"/>
        <v>0</v>
      </c>
      <c r="N160" s="303"/>
      <c r="O160" s="303"/>
      <c r="P160" s="304"/>
      <c r="Q160" s="300"/>
      <c r="R160" s="301"/>
      <c r="S160" s="300"/>
      <c r="T160" s="301"/>
      <c r="U160" s="300"/>
      <c r="V160" s="301"/>
      <c r="W160" s="304"/>
      <c r="X160" s="304"/>
      <c r="Y160" s="304"/>
      <c r="Z160" s="48">
        <f t="shared" si="21"/>
        <v>0</v>
      </c>
      <c r="AA160" s="4"/>
      <c r="AB160" s="4"/>
      <c r="AC160" s="301"/>
      <c r="AD160" s="63"/>
      <c r="AE160" s="305"/>
      <c r="AF160" s="304"/>
      <c r="AG160" s="304"/>
      <c r="AH160" s="304"/>
      <c r="AI160" s="304"/>
      <c r="AJ160" s="304"/>
      <c r="AK160" s="304"/>
      <c r="AL160" s="304"/>
      <c r="AM160" s="304"/>
      <c r="AN160" s="304"/>
      <c r="AO160" s="304"/>
      <c r="AP160" s="304"/>
      <c r="AQ160" s="304"/>
      <c r="AR160" s="304"/>
      <c r="AS160" s="304"/>
      <c r="AT160" s="306">
        <f t="shared" si="22"/>
        <v>0</v>
      </c>
      <c r="AU160" s="62"/>
      <c r="AV160" s="63"/>
      <c r="AW160" s="63"/>
    </row>
    <row r="161" spans="1:49" s="307" customFormat="1" ht="23.25">
      <c r="A161" s="65"/>
      <c r="B161" s="343" t="s">
        <v>111</v>
      </c>
      <c r="C161" s="343" t="s">
        <v>211</v>
      </c>
      <c r="D161" s="300"/>
      <c r="E161" s="301"/>
      <c r="F161" s="64"/>
      <c r="G161" s="64"/>
      <c r="H161" s="64"/>
      <c r="I161" s="64"/>
      <c r="J161" s="64"/>
      <c r="K161" s="64"/>
      <c r="L161" s="64"/>
      <c r="M161" s="302">
        <f t="shared" si="20"/>
        <v>0</v>
      </c>
      <c r="N161" s="303"/>
      <c r="O161" s="303"/>
      <c r="P161" s="304"/>
      <c r="Q161" s="300"/>
      <c r="R161" s="301"/>
      <c r="S161" s="300"/>
      <c r="T161" s="301"/>
      <c r="U161" s="300"/>
      <c r="V161" s="301"/>
      <c r="W161" s="304"/>
      <c r="X161" s="304"/>
      <c r="Y161" s="304"/>
      <c r="Z161" s="48">
        <f t="shared" si="21"/>
        <v>0</v>
      </c>
      <c r="AA161" s="4"/>
      <c r="AB161" s="4"/>
      <c r="AC161" s="301"/>
      <c r="AD161" s="63"/>
      <c r="AE161" s="305"/>
      <c r="AF161" s="304"/>
      <c r="AG161" s="304"/>
      <c r="AH161" s="304"/>
      <c r="AI161" s="304"/>
      <c r="AJ161" s="304"/>
      <c r="AK161" s="304"/>
      <c r="AL161" s="304"/>
      <c r="AM161" s="304"/>
      <c r="AN161" s="304"/>
      <c r="AO161" s="304"/>
      <c r="AP161" s="304"/>
      <c r="AQ161" s="304"/>
      <c r="AR161" s="304"/>
      <c r="AS161" s="304"/>
      <c r="AT161" s="306">
        <f t="shared" si="22"/>
        <v>0</v>
      </c>
      <c r="AU161" s="62"/>
      <c r="AV161" s="63"/>
      <c r="AW161" s="63"/>
    </row>
    <row r="162" spans="1:49" s="307" customFormat="1" ht="23.25">
      <c r="A162" s="65"/>
      <c r="B162" s="343" t="s">
        <v>111</v>
      </c>
      <c r="C162" s="343" t="s">
        <v>210</v>
      </c>
      <c r="D162" s="300"/>
      <c r="E162" s="301"/>
      <c r="F162" s="64"/>
      <c r="G162" s="64"/>
      <c r="H162" s="64"/>
      <c r="I162" s="64"/>
      <c r="J162" s="64"/>
      <c r="K162" s="64"/>
      <c r="L162" s="64"/>
      <c r="M162" s="302">
        <f t="shared" si="20"/>
        <v>0</v>
      </c>
      <c r="N162" s="303"/>
      <c r="O162" s="303"/>
      <c r="P162" s="304"/>
      <c r="Q162" s="300"/>
      <c r="R162" s="301"/>
      <c r="S162" s="300"/>
      <c r="T162" s="301"/>
      <c r="U162" s="300"/>
      <c r="V162" s="301"/>
      <c r="W162" s="304"/>
      <c r="X162" s="304"/>
      <c r="Y162" s="304"/>
      <c r="Z162" s="48">
        <f t="shared" si="21"/>
        <v>0</v>
      </c>
      <c r="AA162" s="4"/>
      <c r="AB162" s="4"/>
      <c r="AC162" s="301"/>
      <c r="AD162" s="63"/>
      <c r="AE162" s="305"/>
      <c r="AF162" s="304"/>
      <c r="AG162" s="304"/>
      <c r="AH162" s="304"/>
      <c r="AI162" s="304"/>
      <c r="AJ162" s="304"/>
      <c r="AK162" s="304"/>
      <c r="AL162" s="304"/>
      <c r="AM162" s="304"/>
      <c r="AN162" s="304"/>
      <c r="AO162" s="304"/>
      <c r="AP162" s="304"/>
      <c r="AQ162" s="304"/>
      <c r="AR162" s="304"/>
      <c r="AS162" s="304"/>
      <c r="AT162" s="306">
        <f t="shared" si="22"/>
        <v>0</v>
      </c>
      <c r="AU162" s="62"/>
      <c r="AV162" s="63"/>
      <c r="AW162" s="63"/>
    </row>
    <row r="163" spans="1:49" s="307" customFormat="1" ht="23.25">
      <c r="A163" s="65"/>
      <c r="B163" s="343" t="s">
        <v>111</v>
      </c>
      <c r="C163" s="343" t="s">
        <v>209</v>
      </c>
      <c r="D163" s="300"/>
      <c r="E163" s="301"/>
      <c r="F163" s="64"/>
      <c r="G163" s="64"/>
      <c r="H163" s="64"/>
      <c r="I163" s="64"/>
      <c r="J163" s="64"/>
      <c r="K163" s="64"/>
      <c r="L163" s="64"/>
      <c r="M163" s="302">
        <f t="shared" si="20"/>
        <v>0</v>
      </c>
      <c r="N163" s="303"/>
      <c r="O163" s="303"/>
      <c r="P163" s="304"/>
      <c r="Q163" s="300"/>
      <c r="R163" s="301"/>
      <c r="S163" s="300"/>
      <c r="T163" s="301"/>
      <c r="U163" s="300"/>
      <c r="V163" s="301"/>
      <c r="W163" s="304"/>
      <c r="X163" s="304"/>
      <c r="Y163" s="304"/>
      <c r="Z163" s="48">
        <f t="shared" si="21"/>
        <v>0</v>
      </c>
      <c r="AA163" s="4"/>
      <c r="AB163" s="4"/>
      <c r="AC163" s="301"/>
      <c r="AD163" s="63"/>
      <c r="AE163" s="305"/>
      <c r="AF163" s="304"/>
      <c r="AG163" s="304"/>
      <c r="AH163" s="304"/>
      <c r="AI163" s="304"/>
      <c r="AJ163" s="304"/>
      <c r="AK163" s="304"/>
      <c r="AL163" s="304"/>
      <c r="AM163" s="304"/>
      <c r="AN163" s="304"/>
      <c r="AO163" s="304"/>
      <c r="AP163" s="304"/>
      <c r="AQ163" s="304"/>
      <c r="AR163" s="304"/>
      <c r="AS163" s="304"/>
      <c r="AT163" s="306">
        <f t="shared" si="22"/>
        <v>0</v>
      </c>
      <c r="AU163" s="62"/>
      <c r="AV163" s="63"/>
      <c r="AW163" s="63"/>
    </row>
    <row r="164" spans="1:49" s="307" customFormat="1" ht="23.25">
      <c r="A164" s="65"/>
      <c r="B164" s="343" t="s">
        <v>111</v>
      </c>
      <c r="C164" s="343" t="s">
        <v>208</v>
      </c>
      <c r="D164" s="300"/>
      <c r="E164" s="301"/>
      <c r="F164" s="64"/>
      <c r="G164" s="64"/>
      <c r="H164" s="64"/>
      <c r="I164" s="64"/>
      <c r="J164" s="64"/>
      <c r="K164" s="64"/>
      <c r="L164" s="64"/>
      <c r="M164" s="302">
        <f t="shared" si="20"/>
        <v>0</v>
      </c>
      <c r="N164" s="303"/>
      <c r="O164" s="303"/>
      <c r="P164" s="304"/>
      <c r="Q164" s="300"/>
      <c r="R164" s="301"/>
      <c r="S164" s="300"/>
      <c r="T164" s="301"/>
      <c r="U164" s="300"/>
      <c r="V164" s="301"/>
      <c r="W164" s="304"/>
      <c r="X164" s="304"/>
      <c r="Y164" s="304"/>
      <c r="Z164" s="48">
        <f t="shared" si="21"/>
        <v>0</v>
      </c>
      <c r="AA164" s="4"/>
      <c r="AB164" s="4"/>
      <c r="AC164" s="301"/>
      <c r="AD164" s="63"/>
      <c r="AE164" s="305"/>
      <c r="AF164" s="304"/>
      <c r="AG164" s="304"/>
      <c r="AH164" s="304"/>
      <c r="AI164" s="304"/>
      <c r="AJ164" s="304"/>
      <c r="AK164" s="304"/>
      <c r="AL164" s="304"/>
      <c r="AM164" s="304"/>
      <c r="AN164" s="304"/>
      <c r="AO164" s="304"/>
      <c r="AP164" s="304"/>
      <c r="AQ164" s="304"/>
      <c r="AR164" s="304"/>
      <c r="AS164" s="304"/>
      <c r="AT164" s="306">
        <f t="shared" si="22"/>
        <v>0</v>
      </c>
      <c r="AU164" s="62"/>
      <c r="AV164" s="63"/>
      <c r="AW164" s="63"/>
    </row>
    <row r="165" spans="1:49" s="307" customFormat="1" ht="23.25">
      <c r="A165" s="65"/>
      <c r="B165" s="343" t="s">
        <v>111</v>
      </c>
      <c r="C165" s="343" t="s">
        <v>207</v>
      </c>
      <c r="D165" s="300"/>
      <c r="E165" s="301"/>
      <c r="F165" s="64"/>
      <c r="G165" s="64"/>
      <c r="H165" s="64"/>
      <c r="I165" s="64"/>
      <c r="J165" s="64"/>
      <c r="K165" s="64"/>
      <c r="L165" s="64"/>
      <c r="M165" s="302">
        <f t="shared" si="20"/>
        <v>0</v>
      </c>
      <c r="N165" s="303"/>
      <c r="O165" s="303"/>
      <c r="P165" s="304"/>
      <c r="Q165" s="300"/>
      <c r="R165" s="301"/>
      <c r="S165" s="300"/>
      <c r="T165" s="301"/>
      <c r="U165" s="300"/>
      <c r="V165" s="301"/>
      <c r="W165" s="304"/>
      <c r="X165" s="304"/>
      <c r="Y165" s="304"/>
      <c r="Z165" s="48">
        <f t="shared" si="21"/>
        <v>0</v>
      </c>
      <c r="AA165" s="4"/>
      <c r="AB165" s="4"/>
      <c r="AC165" s="301"/>
      <c r="AD165" s="63"/>
      <c r="AE165" s="305"/>
      <c r="AF165" s="304"/>
      <c r="AG165" s="304"/>
      <c r="AH165" s="304"/>
      <c r="AI165" s="304"/>
      <c r="AJ165" s="304"/>
      <c r="AK165" s="304"/>
      <c r="AL165" s="304"/>
      <c r="AM165" s="304"/>
      <c r="AN165" s="304"/>
      <c r="AO165" s="304"/>
      <c r="AP165" s="304"/>
      <c r="AQ165" s="304"/>
      <c r="AR165" s="304"/>
      <c r="AS165" s="304"/>
      <c r="AT165" s="306">
        <f t="shared" si="22"/>
        <v>0</v>
      </c>
      <c r="AU165" s="62"/>
      <c r="AV165" s="63"/>
      <c r="AW165" s="63"/>
    </row>
    <row r="166" spans="1:49" s="307" customFormat="1" ht="23.25">
      <c r="A166" s="65"/>
      <c r="B166" s="343" t="s">
        <v>111</v>
      </c>
      <c r="C166" s="343" t="s">
        <v>206</v>
      </c>
      <c r="D166" s="300"/>
      <c r="E166" s="301"/>
      <c r="F166" s="64"/>
      <c r="G166" s="64"/>
      <c r="H166" s="64"/>
      <c r="I166" s="64"/>
      <c r="J166" s="64"/>
      <c r="K166" s="64"/>
      <c r="L166" s="64"/>
      <c r="M166" s="302">
        <f t="shared" si="20"/>
        <v>0</v>
      </c>
      <c r="N166" s="303"/>
      <c r="O166" s="303"/>
      <c r="P166" s="304"/>
      <c r="Q166" s="300"/>
      <c r="R166" s="301"/>
      <c r="S166" s="300"/>
      <c r="T166" s="301"/>
      <c r="U166" s="300"/>
      <c r="V166" s="301"/>
      <c r="W166" s="304"/>
      <c r="X166" s="304"/>
      <c r="Y166" s="304"/>
      <c r="Z166" s="48">
        <f t="shared" si="21"/>
        <v>0</v>
      </c>
      <c r="AA166" s="4"/>
      <c r="AB166" s="4"/>
      <c r="AC166" s="301"/>
      <c r="AD166" s="63"/>
      <c r="AE166" s="305"/>
      <c r="AF166" s="304"/>
      <c r="AG166" s="304"/>
      <c r="AH166" s="304"/>
      <c r="AI166" s="304"/>
      <c r="AJ166" s="304"/>
      <c r="AK166" s="304"/>
      <c r="AL166" s="304"/>
      <c r="AM166" s="304"/>
      <c r="AN166" s="304"/>
      <c r="AO166" s="304"/>
      <c r="AP166" s="304"/>
      <c r="AQ166" s="304"/>
      <c r="AR166" s="304"/>
      <c r="AS166" s="304"/>
      <c r="AT166" s="306">
        <f t="shared" si="22"/>
        <v>0</v>
      </c>
      <c r="AU166" s="62"/>
      <c r="AV166" s="63"/>
      <c r="AW166" s="63"/>
    </row>
    <row r="167" spans="1:49" s="307" customFormat="1" ht="23.25">
      <c r="A167" s="65"/>
      <c r="B167" s="343" t="s">
        <v>111</v>
      </c>
      <c r="C167" s="343" t="s">
        <v>205</v>
      </c>
      <c r="D167" s="300"/>
      <c r="E167" s="301"/>
      <c r="F167" s="64"/>
      <c r="G167" s="64"/>
      <c r="H167" s="64"/>
      <c r="I167" s="64"/>
      <c r="J167" s="64"/>
      <c r="K167" s="64"/>
      <c r="L167" s="64"/>
      <c r="M167" s="302">
        <f t="shared" si="20"/>
        <v>0</v>
      </c>
      <c r="N167" s="303"/>
      <c r="O167" s="303"/>
      <c r="P167" s="304"/>
      <c r="Q167" s="300"/>
      <c r="R167" s="301"/>
      <c r="S167" s="300"/>
      <c r="T167" s="301"/>
      <c r="U167" s="300"/>
      <c r="V167" s="301"/>
      <c r="W167" s="304"/>
      <c r="X167" s="304"/>
      <c r="Y167" s="304"/>
      <c r="Z167" s="48">
        <f t="shared" si="21"/>
        <v>0</v>
      </c>
      <c r="AA167" s="4"/>
      <c r="AB167" s="4"/>
      <c r="AC167" s="301"/>
      <c r="AD167" s="63"/>
      <c r="AE167" s="305"/>
      <c r="AF167" s="304"/>
      <c r="AG167" s="304"/>
      <c r="AH167" s="304"/>
      <c r="AI167" s="304"/>
      <c r="AJ167" s="304"/>
      <c r="AK167" s="304"/>
      <c r="AL167" s="304"/>
      <c r="AM167" s="304"/>
      <c r="AN167" s="304"/>
      <c r="AO167" s="304"/>
      <c r="AP167" s="304"/>
      <c r="AQ167" s="304"/>
      <c r="AR167" s="304"/>
      <c r="AS167" s="304"/>
      <c r="AT167" s="306">
        <f t="shared" si="22"/>
        <v>0</v>
      </c>
      <c r="AU167" s="62"/>
      <c r="AV167" s="63"/>
      <c r="AW167" s="63"/>
    </row>
    <row r="168" spans="1:49" s="307" customFormat="1" ht="23.25">
      <c r="A168" s="65"/>
      <c r="B168" s="343" t="s">
        <v>111</v>
      </c>
      <c r="C168" s="343" t="s">
        <v>204</v>
      </c>
      <c r="D168" s="300"/>
      <c r="E168" s="301"/>
      <c r="F168" s="64"/>
      <c r="G168" s="64"/>
      <c r="H168" s="64"/>
      <c r="I168" s="64"/>
      <c r="J168" s="64"/>
      <c r="K168" s="64"/>
      <c r="L168" s="64"/>
      <c r="M168" s="302">
        <f t="shared" si="20"/>
        <v>0</v>
      </c>
      <c r="N168" s="303"/>
      <c r="O168" s="303"/>
      <c r="P168" s="304"/>
      <c r="Q168" s="300"/>
      <c r="R168" s="301"/>
      <c r="S168" s="300"/>
      <c r="T168" s="301"/>
      <c r="U168" s="300"/>
      <c r="V168" s="301"/>
      <c r="W168" s="304"/>
      <c r="X168" s="304"/>
      <c r="Y168" s="304"/>
      <c r="Z168" s="48">
        <f t="shared" si="21"/>
        <v>0</v>
      </c>
      <c r="AA168" s="4"/>
      <c r="AB168" s="4"/>
      <c r="AC168" s="301"/>
      <c r="AD168" s="63"/>
      <c r="AE168" s="305"/>
      <c r="AF168" s="304"/>
      <c r="AG168" s="304"/>
      <c r="AH168" s="304"/>
      <c r="AI168" s="304"/>
      <c r="AJ168" s="304"/>
      <c r="AK168" s="304"/>
      <c r="AL168" s="304"/>
      <c r="AM168" s="304"/>
      <c r="AN168" s="304"/>
      <c r="AO168" s="304"/>
      <c r="AP168" s="304"/>
      <c r="AQ168" s="304"/>
      <c r="AR168" s="304"/>
      <c r="AS168" s="304"/>
      <c r="AT168" s="306">
        <f t="shared" si="22"/>
        <v>0</v>
      </c>
      <c r="AU168" s="62"/>
      <c r="AV168" s="63"/>
      <c r="AW168" s="63"/>
    </row>
    <row r="169" spans="1:49" s="307" customFormat="1" ht="23.25">
      <c r="A169" s="65"/>
      <c r="B169" s="343" t="s">
        <v>111</v>
      </c>
      <c r="C169" s="343" t="s">
        <v>203</v>
      </c>
      <c r="D169" s="300"/>
      <c r="E169" s="301"/>
      <c r="F169" s="64"/>
      <c r="G169" s="64"/>
      <c r="H169" s="64"/>
      <c r="I169" s="64"/>
      <c r="J169" s="64"/>
      <c r="K169" s="64"/>
      <c r="L169" s="64"/>
      <c r="M169" s="302">
        <f t="shared" si="20"/>
        <v>0</v>
      </c>
      <c r="N169" s="303"/>
      <c r="O169" s="303"/>
      <c r="P169" s="304"/>
      <c r="Q169" s="300"/>
      <c r="R169" s="301"/>
      <c r="S169" s="300"/>
      <c r="T169" s="301"/>
      <c r="U169" s="300"/>
      <c r="V169" s="301"/>
      <c r="W169" s="304"/>
      <c r="X169" s="304"/>
      <c r="Y169" s="304"/>
      <c r="Z169" s="48">
        <f t="shared" si="21"/>
        <v>0</v>
      </c>
      <c r="AA169" s="4"/>
      <c r="AB169" s="4"/>
      <c r="AC169" s="301"/>
      <c r="AD169" s="63"/>
      <c r="AE169" s="305"/>
      <c r="AF169" s="304"/>
      <c r="AG169" s="304"/>
      <c r="AH169" s="304"/>
      <c r="AI169" s="304"/>
      <c r="AJ169" s="304"/>
      <c r="AK169" s="304"/>
      <c r="AL169" s="304"/>
      <c r="AM169" s="304"/>
      <c r="AN169" s="304"/>
      <c r="AO169" s="304"/>
      <c r="AP169" s="304"/>
      <c r="AQ169" s="304"/>
      <c r="AR169" s="304"/>
      <c r="AS169" s="304"/>
      <c r="AT169" s="306">
        <f t="shared" si="22"/>
        <v>0</v>
      </c>
      <c r="AU169" s="62"/>
      <c r="AV169" s="63"/>
      <c r="AW169" s="63"/>
    </row>
    <row r="170" spans="1:49" s="307" customFormat="1" ht="23.25">
      <c r="A170" s="65"/>
      <c r="B170" s="343" t="s">
        <v>111</v>
      </c>
      <c r="C170" s="343" t="s">
        <v>202</v>
      </c>
      <c r="D170" s="300"/>
      <c r="E170" s="301"/>
      <c r="F170" s="64"/>
      <c r="G170" s="64"/>
      <c r="H170" s="64"/>
      <c r="I170" s="64"/>
      <c r="J170" s="64"/>
      <c r="K170" s="64"/>
      <c r="L170" s="64"/>
      <c r="M170" s="302">
        <f t="shared" si="20"/>
        <v>0</v>
      </c>
      <c r="N170" s="303"/>
      <c r="O170" s="303"/>
      <c r="P170" s="304"/>
      <c r="Q170" s="300"/>
      <c r="R170" s="301"/>
      <c r="S170" s="300"/>
      <c r="T170" s="301"/>
      <c r="U170" s="300"/>
      <c r="V170" s="301"/>
      <c r="W170" s="304"/>
      <c r="X170" s="304"/>
      <c r="Y170" s="304"/>
      <c r="Z170" s="48">
        <f t="shared" si="21"/>
        <v>0</v>
      </c>
      <c r="AA170" s="4"/>
      <c r="AB170" s="4"/>
      <c r="AC170" s="301"/>
      <c r="AD170" s="63"/>
      <c r="AE170" s="305"/>
      <c r="AF170" s="304"/>
      <c r="AG170" s="304"/>
      <c r="AH170" s="304"/>
      <c r="AI170" s="304"/>
      <c r="AJ170" s="304"/>
      <c r="AK170" s="304"/>
      <c r="AL170" s="304"/>
      <c r="AM170" s="304"/>
      <c r="AN170" s="304"/>
      <c r="AO170" s="304"/>
      <c r="AP170" s="304"/>
      <c r="AQ170" s="304"/>
      <c r="AR170" s="304"/>
      <c r="AS170" s="304"/>
      <c r="AT170" s="306">
        <f t="shared" si="22"/>
        <v>0</v>
      </c>
      <c r="AU170" s="62"/>
      <c r="AV170" s="63"/>
      <c r="AW170" s="63"/>
    </row>
    <row r="171" spans="1:49" s="307" customFormat="1" ht="23.25">
      <c r="A171" s="65"/>
      <c r="B171" s="343" t="s">
        <v>111</v>
      </c>
      <c r="C171" s="343" t="s">
        <v>201</v>
      </c>
      <c r="D171" s="300"/>
      <c r="E171" s="301"/>
      <c r="F171" s="64"/>
      <c r="G171" s="64"/>
      <c r="H171" s="64"/>
      <c r="I171" s="64"/>
      <c r="J171" s="64"/>
      <c r="K171" s="64"/>
      <c r="L171" s="64"/>
      <c r="M171" s="302">
        <f t="shared" si="20"/>
        <v>0</v>
      </c>
      <c r="N171" s="303"/>
      <c r="O171" s="303"/>
      <c r="P171" s="304"/>
      <c r="Q171" s="300"/>
      <c r="R171" s="301"/>
      <c r="S171" s="300"/>
      <c r="T171" s="301"/>
      <c r="U171" s="300"/>
      <c r="V171" s="301"/>
      <c r="W171" s="304"/>
      <c r="X171" s="304"/>
      <c r="Y171" s="304"/>
      <c r="Z171" s="48">
        <f t="shared" si="21"/>
        <v>0</v>
      </c>
      <c r="AA171" s="4"/>
      <c r="AB171" s="4"/>
      <c r="AC171" s="301"/>
      <c r="AD171" s="63"/>
      <c r="AE171" s="305"/>
      <c r="AF171" s="304"/>
      <c r="AG171" s="304"/>
      <c r="AH171" s="304"/>
      <c r="AI171" s="304"/>
      <c r="AJ171" s="304"/>
      <c r="AK171" s="304"/>
      <c r="AL171" s="304"/>
      <c r="AM171" s="304"/>
      <c r="AN171" s="304"/>
      <c r="AO171" s="304"/>
      <c r="AP171" s="304"/>
      <c r="AQ171" s="304"/>
      <c r="AR171" s="304"/>
      <c r="AS171" s="304"/>
      <c r="AT171" s="306">
        <f t="shared" si="22"/>
        <v>0</v>
      </c>
      <c r="AU171" s="62"/>
      <c r="AV171" s="63"/>
      <c r="AW171" s="63"/>
    </row>
    <row r="172" spans="1:49" s="307" customFormat="1" ht="23.25">
      <c r="A172" s="65"/>
      <c r="B172" s="371" t="s">
        <v>338</v>
      </c>
      <c r="C172" s="371"/>
      <c r="D172" s="359">
        <f>SUM(D156:D171)</f>
        <v>38763</v>
      </c>
      <c r="E172" s="359">
        <f aca="true" t="shared" si="24" ref="E172:AS172">SUM(E156:E171)</f>
        <v>26393</v>
      </c>
      <c r="F172" s="359">
        <f t="shared" si="24"/>
        <v>15429012.9</v>
      </c>
      <c r="G172" s="359">
        <f t="shared" si="24"/>
        <v>16945223.35</v>
      </c>
      <c r="H172" s="359">
        <f t="shared" si="24"/>
        <v>14202141.15</v>
      </c>
      <c r="I172" s="359">
        <f t="shared" si="24"/>
        <v>60</v>
      </c>
      <c r="J172" s="359">
        <f t="shared" si="24"/>
        <v>2</v>
      </c>
      <c r="K172" s="359">
        <f t="shared" si="24"/>
        <v>19</v>
      </c>
      <c r="L172" s="359">
        <f t="shared" si="24"/>
        <v>26</v>
      </c>
      <c r="M172" s="359">
        <f t="shared" si="24"/>
        <v>107</v>
      </c>
      <c r="N172" s="359">
        <f t="shared" si="24"/>
        <v>0</v>
      </c>
      <c r="O172" s="359">
        <f t="shared" si="24"/>
        <v>0</v>
      </c>
      <c r="P172" s="359">
        <f t="shared" si="24"/>
        <v>0</v>
      </c>
      <c r="Q172" s="359">
        <f t="shared" si="24"/>
        <v>0</v>
      </c>
      <c r="R172" s="359">
        <f t="shared" si="24"/>
        <v>0</v>
      </c>
      <c r="S172" s="359">
        <f t="shared" si="24"/>
        <v>0</v>
      </c>
      <c r="T172" s="359">
        <f t="shared" si="24"/>
        <v>0</v>
      </c>
      <c r="U172" s="359">
        <f t="shared" si="24"/>
        <v>0</v>
      </c>
      <c r="V172" s="359">
        <f t="shared" si="24"/>
        <v>0</v>
      </c>
      <c r="W172" s="359">
        <f t="shared" si="24"/>
        <v>0</v>
      </c>
      <c r="X172" s="359">
        <f t="shared" si="24"/>
        <v>0</v>
      </c>
      <c r="Y172" s="359">
        <f t="shared" si="24"/>
        <v>0</v>
      </c>
      <c r="Z172" s="359">
        <f t="shared" si="24"/>
        <v>0</v>
      </c>
      <c r="AA172" s="359">
        <f t="shared" si="24"/>
        <v>0</v>
      </c>
      <c r="AB172" s="359">
        <f t="shared" si="24"/>
        <v>0</v>
      </c>
      <c r="AC172" s="359">
        <f t="shared" si="24"/>
        <v>0</v>
      </c>
      <c r="AD172" s="359">
        <f t="shared" si="24"/>
        <v>0</v>
      </c>
      <c r="AE172" s="359">
        <f t="shared" si="24"/>
        <v>0</v>
      </c>
      <c r="AF172" s="359">
        <f t="shared" si="24"/>
        <v>0</v>
      </c>
      <c r="AG172" s="359">
        <f t="shared" si="24"/>
        <v>13570218.05</v>
      </c>
      <c r="AH172" s="359">
        <f t="shared" si="24"/>
        <v>307414.52</v>
      </c>
      <c r="AI172" s="359">
        <f t="shared" si="24"/>
        <v>2984812.96</v>
      </c>
      <c r="AJ172" s="359">
        <f t="shared" si="24"/>
        <v>3498200</v>
      </c>
      <c r="AK172" s="359">
        <f t="shared" si="24"/>
        <v>5389512</v>
      </c>
      <c r="AL172" s="359">
        <f t="shared" si="24"/>
        <v>1297838</v>
      </c>
      <c r="AM172" s="359">
        <f t="shared" si="24"/>
        <v>122023</v>
      </c>
      <c r="AN172" s="359">
        <f t="shared" si="24"/>
        <v>5008729.32</v>
      </c>
      <c r="AO172" s="359">
        <f t="shared" si="24"/>
        <v>2405826.26</v>
      </c>
      <c r="AP172" s="359">
        <f t="shared" si="24"/>
        <v>2902319.99</v>
      </c>
      <c r="AQ172" s="359">
        <f t="shared" si="24"/>
        <v>0</v>
      </c>
      <c r="AR172" s="359">
        <f t="shared" si="24"/>
        <v>1306500</v>
      </c>
      <c r="AS172" s="359">
        <f t="shared" si="24"/>
        <v>12048797.71</v>
      </c>
      <c r="AT172" s="306">
        <f t="shared" si="22"/>
        <v>50842191.81</v>
      </c>
      <c r="AU172" s="360"/>
      <c r="AV172" s="361"/>
      <c r="AW172" s="361"/>
    </row>
    <row r="173" spans="1:49" s="54" customFormat="1" ht="23.25">
      <c r="A173" s="172"/>
      <c r="B173" s="363" t="s">
        <v>110</v>
      </c>
      <c r="C173" s="363" t="s">
        <v>200</v>
      </c>
      <c r="D173" s="104">
        <v>6529</v>
      </c>
      <c r="E173" s="105">
        <v>1947</v>
      </c>
      <c r="F173" s="118">
        <v>3824709.34</v>
      </c>
      <c r="G173" s="118">
        <v>9225930.85</v>
      </c>
      <c r="H173" s="118">
        <v>14876147.8</v>
      </c>
      <c r="I173" s="55">
        <v>70</v>
      </c>
      <c r="J173" s="55">
        <v>2</v>
      </c>
      <c r="K173" s="55">
        <v>32</v>
      </c>
      <c r="L173" s="55">
        <v>16</v>
      </c>
      <c r="M173" s="101">
        <f aca="true" t="shared" si="25" ref="M173:M180">SUM(I173:L173)</f>
        <v>120</v>
      </c>
      <c r="N173" s="102"/>
      <c r="O173" s="102"/>
      <c r="P173" s="103"/>
      <c r="Q173" s="104"/>
      <c r="R173" s="105"/>
      <c r="S173" s="104"/>
      <c r="T173" s="105"/>
      <c r="U173" s="104"/>
      <c r="V173" s="105"/>
      <c r="W173" s="103"/>
      <c r="X173" s="103"/>
      <c r="Y173" s="103"/>
      <c r="Z173" s="106">
        <f aca="true" t="shared" si="26" ref="Z173:Z179">SUM(P173:Y173)</f>
        <v>0</v>
      </c>
      <c r="AA173" s="173"/>
      <c r="AB173" s="173"/>
      <c r="AC173" s="171"/>
      <c r="AD173" s="174"/>
      <c r="AE173" s="175"/>
      <c r="AF173" s="176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20">
        <f t="shared" si="22"/>
        <v>0</v>
      </c>
      <c r="AU173" s="73"/>
      <c r="AV173" s="74"/>
      <c r="AW173" s="74"/>
    </row>
    <row r="174" spans="1:49" s="54" customFormat="1" ht="23.25">
      <c r="A174" s="76"/>
      <c r="B174" s="351" t="s">
        <v>110</v>
      </c>
      <c r="C174" s="351" t="s">
        <v>199</v>
      </c>
      <c r="D174" s="104">
        <v>2537</v>
      </c>
      <c r="E174" s="105">
        <v>1901</v>
      </c>
      <c r="F174" s="118">
        <v>107282.15</v>
      </c>
      <c r="G174" s="118">
        <v>206521.63</v>
      </c>
      <c r="H174" s="118">
        <v>1059626.73</v>
      </c>
      <c r="I174" s="55">
        <v>2</v>
      </c>
      <c r="J174" s="55"/>
      <c r="K174" s="55"/>
      <c r="L174" s="55">
        <v>3</v>
      </c>
      <c r="M174" s="101">
        <f t="shared" si="25"/>
        <v>5</v>
      </c>
      <c r="N174" s="177"/>
      <c r="O174" s="177">
        <v>42826.28</v>
      </c>
      <c r="P174" s="119">
        <v>125671</v>
      </c>
      <c r="Q174" s="170">
        <v>98053.82</v>
      </c>
      <c r="R174" s="105"/>
      <c r="S174" s="104"/>
      <c r="T174" s="105"/>
      <c r="U174" s="104"/>
      <c r="V174" s="105"/>
      <c r="W174" s="119"/>
      <c r="X174" s="119">
        <v>110700</v>
      </c>
      <c r="Y174" s="119"/>
      <c r="Z174" s="178">
        <f t="shared" si="26"/>
        <v>334424.82</v>
      </c>
      <c r="AA174" s="173"/>
      <c r="AB174" s="173"/>
      <c r="AC174" s="171"/>
      <c r="AD174" s="174">
        <v>317600</v>
      </c>
      <c r="AE174" s="175">
        <v>64340.05</v>
      </c>
      <c r="AF174" s="176"/>
      <c r="AG174" s="119"/>
      <c r="AH174" s="119">
        <v>1345</v>
      </c>
      <c r="AI174" s="119">
        <v>277555</v>
      </c>
      <c r="AJ174" s="119">
        <v>89800</v>
      </c>
      <c r="AK174" s="119">
        <v>68640</v>
      </c>
      <c r="AL174" s="119">
        <v>18000</v>
      </c>
      <c r="AM174" s="119">
        <v>0</v>
      </c>
      <c r="AN174" s="119">
        <v>0</v>
      </c>
      <c r="AO174" s="119">
        <v>38687</v>
      </c>
      <c r="AP174" s="119">
        <v>38570</v>
      </c>
      <c r="AQ174" s="119">
        <v>0</v>
      </c>
      <c r="AR174" s="119">
        <v>110700</v>
      </c>
      <c r="AS174" s="119">
        <v>70068</v>
      </c>
      <c r="AT174" s="120">
        <f t="shared" si="22"/>
        <v>713365</v>
      </c>
      <c r="AU174" s="73"/>
      <c r="AV174" s="74"/>
      <c r="AW174" s="74"/>
    </row>
    <row r="175" spans="1:49" s="54" customFormat="1" ht="23.25">
      <c r="A175" s="76"/>
      <c r="B175" s="351" t="s">
        <v>110</v>
      </c>
      <c r="C175" s="351" t="s">
        <v>198</v>
      </c>
      <c r="D175" s="104">
        <v>4738</v>
      </c>
      <c r="E175" s="105">
        <v>3082</v>
      </c>
      <c r="F175" s="118">
        <v>122026.91</v>
      </c>
      <c r="G175" s="118">
        <v>281988.98</v>
      </c>
      <c r="H175" s="118">
        <v>829999.07</v>
      </c>
      <c r="I175" s="55">
        <v>2</v>
      </c>
      <c r="J175" s="55"/>
      <c r="K175" s="55">
        <v>1</v>
      </c>
      <c r="L175" s="55">
        <v>3</v>
      </c>
      <c r="M175" s="101">
        <f t="shared" si="25"/>
        <v>6</v>
      </c>
      <c r="N175" s="177">
        <v>38600</v>
      </c>
      <c r="O175" s="177">
        <v>26306.39</v>
      </c>
      <c r="P175" s="119">
        <v>225255</v>
      </c>
      <c r="Q175" s="170">
        <v>164789.41</v>
      </c>
      <c r="R175" s="105"/>
      <c r="S175" s="104"/>
      <c r="T175" s="105"/>
      <c r="U175" s="104"/>
      <c r="V175" s="105"/>
      <c r="W175" s="119"/>
      <c r="X175" s="119">
        <v>250000</v>
      </c>
      <c r="Y175" s="119"/>
      <c r="Z175" s="178">
        <v>724472.51</v>
      </c>
      <c r="AA175" s="179"/>
      <c r="AB175" s="179">
        <v>120000</v>
      </c>
      <c r="AC175" s="171"/>
      <c r="AD175" s="174"/>
      <c r="AE175" s="175"/>
      <c r="AF175" s="176">
        <v>110623.89</v>
      </c>
      <c r="AG175" s="119">
        <v>120533</v>
      </c>
      <c r="AH175" s="119">
        <v>9819.57</v>
      </c>
      <c r="AI175" s="119">
        <v>628247</v>
      </c>
      <c r="AJ175" s="119">
        <v>114000</v>
      </c>
      <c r="AK175" s="119">
        <v>81560</v>
      </c>
      <c r="AL175" s="119">
        <v>18000</v>
      </c>
      <c r="AM175" s="119">
        <v>94960</v>
      </c>
      <c r="AN175" s="119">
        <v>0</v>
      </c>
      <c r="AO175" s="119">
        <v>52083.1</v>
      </c>
      <c r="AP175" s="119">
        <v>31345</v>
      </c>
      <c r="AQ175" s="119">
        <v>0</v>
      </c>
      <c r="AR175" s="119">
        <v>250000</v>
      </c>
      <c r="AS175" s="119">
        <v>42800</v>
      </c>
      <c r="AT175" s="120">
        <f t="shared" si="22"/>
        <v>1443347.6700000002</v>
      </c>
      <c r="AU175" s="73"/>
      <c r="AV175" s="74"/>
      <c r="AW175" s="74"/>
    </row>
    <row r="176" spans="1:49" s="54" customFormat="1" ht="23.25">
      <c r="A176" s="76"/>
      <c r="B176" s="351" t="s">
        <v>110</v>
      </c>
      <c r="C176" s="351" t="s">
        <v>197</v>
      </c>
      <c r="D176" s="104">
        <v>2435</v>
      </c>
      <c r="E176" s="105">
        <v>1770</v>
      </c>
      <c r="F176" s="180">
        <v>506421.4</v>
      </c>
      <c r="G176" s="180">
        <v>986201.17</v>
      </c>
      <c r="H176" s="180">
        <v>2680939.92</v>
      </c>
      <c r="I176" s="55">
        <v>4</v>
      </c>
      <c r="J176" s="55">
        <v>0</v>
      </c>
      <c r="K176" s="55">
        <v>0</v>
      </c>
      <c r="L176" s="55">
        <v>2</v>
      </c>
      <c r="M176" s="101">
        <f t="shared" si="25"/>
        <v>6</v>
      </c>
      <c r="N176" s="177">
        <v>30515</v>
      </c>
      <c r="O176" s="177">
        <v>8422.32</v>
      </c>
      <c r="P176" s="119">
        <v>126973</v>
      </c>
      <c r="Q176" s="170">
        <v>77448.58</v>
      </c>
      <c r="R176" s="105"/>
      <c r="S176" s="104">
        <v>0</v>
      </c>
      <c r="T176" s="105">
        <v>0</v>
      </c>
      <c r="U176" s="104">
        <v>0</v>
      </c>
      <c r="V176" s="105">
        <v>0</v>
      </c>
      <c r="W176" s="119">
        <v>126973</v>
      </c>
      <c r="X176" s="119">
        <v>0</v>
      </c>
      <c r="Y176" s="119">
        <v>0</v>
      </c>
      <c r="Z176" s="178">
        <f>SUM(P176:Y176)</f>
        <v>331394.58</v>
      </c>
      <c r="AA176" s="179">
        <v>11700</v>
      </c>
      <c r="AB176" s="179">
        <v>22000</v>
      </c>
      <c r="AC176" s="171">
        <v>0</v>
      </c>
      <c r="AD176" s="174">
        <v>0</v>
      </c>
      <c r="AE176" s="175">
        <v>429600</v>
      </c>
      <c r="AF176" s="176">
        <v>128775.8</v>
      </c>
      <c r="AG176" s="119">
        <v>8138.7</v>
      </c>
      <c r="AH176" s="119">
        <v>4126.49</v>
      </c>
      <c r="AI176" s="119">
        <v>170240</v>
      </c>
      <c r="AJ176" s="119">
        <v>160800</v>
      </c>
      <c r="AK176" s="119">
        <v>73650</v>
      </c>
      <c r="AL176" s="119">
        <v>18000</v>
      </c>
      <c r="AM176" s="119">
        <v>0</v>
      </c>
      <c r="AN176" s="119">
        <v>0</v>
      </c>
      <c r="AO176" s="119">
        <v>50693.81</v>
      </c>
      <c r="AP176" s="119">
        <v>88166.48</v>
      </c>
      <c r="AQ176" s="119">
        <v>0</v>
      </c>
      <c r="AR176" s="119">
        <v>0</v>
      </c>
      <c r="AS176" s="119">
        <v>869454.54</v>
      </c>
      <c r="AT176" s="120">
        <f t="shared" si="22"/>
        <v>1443270.02</v>
      </c>
      <c r="AU176" s="73"/>
      <c r="AV176" s="74"/>
      <c r="AW176" s="74"/>
    </row>
    <row r="177" spans="1:49" s="54" customFormat="1" ht="23.25">
      <c r="A177" s="76"/>
      <c r="B177" s="351" t="s">
        <v>110</v>
      </c>
      <c r="C177" s="351" t="s">
        <v>196</v>
      </c>
      <c r="D177" s="104">
        <v>2649</v>
      </c>
      <c r="E177" s="105">
        <v>1690</v>
      </c>
      <c r="F177" s="118">
        <v>387502.29</v>
      </c>
      <c r="G177" s="118">
        <v>516952.44</v>
      </c>
      <c r="H177" s="118">
        <v>1507400.86</v>
      </c>
      <c r="I177" s="55">
        <v>3</v>
      </c>
      <c r="J177" s="55"/>
      <c r="K177" s="55"/>
      <c r="L177" s="55">
        <v>3</v>
      </c>
      <c r="M177" s="101">
        <f t="shared" si="25"/>
        <v>6</v>
      </c>
      <c r="N177" s="177">
        <v>33630</v>
      </c>
      <c r="O177" s="177">
        <v>23301.59</v>
      </c>
      <c r="P177" s="181">
        <v>125153</v>
      </c>
      <c r="Q177" s="182">
        <v>81267.73</v>
      </c>
      <c r="R177" s="183"/>
      <c r="S177" s="184">
        <v>0</v>
      </c>
      <c r="T177" s="183">
        <v>0</v>
      </c>
      <c r="U177" s="184">
        <v>0</v>
      </c>
      <c r="V177" s="183">
        <v>0</v>
      </c>
      <c r="W177" s="181">
        <v>0</v>
      </c>
      <c r="X177" s="181">
        <v>0</v>
      </c>
      <c r="Y177" s="181">
        <v>376469</v>
      </c>
      <c r="Z177" s="178">
        <f>SUM(P177:Y177)</f>
        <v>582889.73</v>
      </c>
      <c r="AA177" s="185">
        <v>0</v>
      </c>
      <c r="AB177" s="185">
        <v>0</v>
      </c>
      <c r="AC177" s="186">
        <v>0</v>
      </c>
      <c r="AD177" s="187">
        <v>0</v>
      </c>
      <c r="AE177" s="188">
        <v>0</v>
      </c>
      <c r="AF177" s="189"/>
      <c r="AG177" s="181">
        <v>75878.38</v>
      </c>
      <c r="AH177" s="181">
        <v>14130</v>
      </c>
      <c r="AI177" s="181">
        <v>303760</v>
      </c>
      <c r="AJ177" s="181">
        <v>82800</v>
      </c>
      <c r="AK177" s="181">
        <v>101260</v>
      </c>
      <c r="AL177" s="181">
        <v>18000</v>
      </c>
      <c r="AM177" s="181">
        <v>12456</v>
      </c>
      <c r="AN177" s="181">
        <v>0</v>
      </c>
      <c r="AO177" s="181">
        <v>22710.83</v>
      </c>
      <c r="AP177" s="181">
        <v>24007</v>
      </c>
      <c r="AQ177" s="181">
        <v>0</v>
      </c>
      <c r="AR177" s="181">
        <v>0</v>
      </c>
      <c r="AS177" s="181">
        <v>0</v>
      </c>
      <c r="AT177" s="120">
        <f t="shared" si="22"/>
        <v>655002.21</v>
      </c>
      <c r="AU177" s="73"/>
      <c r="AV177" s="74"/>
      <c r="AW177" s="74"/>
    </row>
    <row r="178" spans="1:49" s="54" customFormat="1" ht="23.25">
      <c r="A178" s="76"/>
      <c r="B178" s="351" t="s">
        <v>110</v>
      </c>
      <c r="C178" s="351" t="s">
        <v>195</v>
      </c>
      <c r="D178" s="104">
        <v>3102</v>
      </c>
      <c r="E178" s="105">
        <v>2133</v>
      </c>
      <c r="F178" s="118">
        <v>54807.57</v>
      </c>
      <c r="G178" s="118">
        <v>64522.97</v>
      </c>
      <c r="H178" s="118">
        <v>363710.31</v>
      </c>
      <c r="I178" s="55">
        <v>2</v>
      </c>
      <c r="J178" s="55"/>
      <c r="K178" s="55">
        <v>1</v>
      </c>
      <c r="L178" s="55">
        <v>1</v>
      </c>
      <c r="M178" s="101">
        <f t="shared" si="25"/>
        <v>4</v>
      </c>
      <c r="N178" s="177">
        <v>49955</v>
      </c>
      <c r="O178" s="177">
        <v>34483.36</v>
      </c>
      <c r="P178" s="119">
        <v>423732</v>
      </c>
      <c r="Q178" s="170">
        <v>110914.84</v>
      </c>
      <c r="R178" s="190"/>
      <c r="S178" s="191"/>
      <c r="T178" s="190"/>
      <c r="U178" s="191"/>
      <c r="V178" s="190"/>
      <c r="W178" s="119"/>
      <c r="X178" s="119"/>
      <c r="Y178" s="119"/>
      <c r="Z178" s="178">
        <f>SUM(P178:Y178)</f>
        <v>534646.84</v>
      </c>
      <c r="AA178" s="179"/>
      <c r="AB178" s="179">
        <v>318290</v>
      </c>
      <c r="AC178" s="171"/>
      <c r="AD178" s="174"/>
      <c r="AE178" s="175">
        <v>27559.78</v>
      </c>
      <c r="AF178" s="176">
        <v>250210.2</v>
      </c>
      <c r="AG178" s="119">
        <v>54156.23</v>
      </c>
      <c r="AH178" s="119">
        <v>1960</v>
      </c>
      <c r="AI178" s="119">
        <v>324972</v>
      </c>
      <c r="AJ178" s="119">
        <v>156800</v>
      </c>
      <c r="AK178" s="119">
        <v>106180</v>
      </c>
      <c r="AL178" s="119">
        <v>36000</v>
      </c>
      <c r="AM178" s="119">
        <v>173100</v>
      </c>
      <c r="AN178" s="119">
        <v>178845</v>
      </c>
      <c r="AO178" s="119">
        <v>32389.95</v>
      </c>
      <c r="AP178" s="119">
        <v>63851</v>
      </c>
      <c r="AQ178" s="119">
        <v>0</v>
      </c>
      <c r="AR178" s="119">
        <v>0</v>
      </c>
      <c r="AS178" s="119">
        <v>90240</v>
      </c>
      <c r="AT178" s="120">
        <f t="shared" si="22"/>
        <v>1218494.18</v>
      </c>
      <c r="AU178" s="73"/>
      <c r="AV178" s="74"/>
      <c r="AW178" s="74"/>
    </row>
    <row r="179" spans="1:49" s="54" customFormat="1" ht="23.25">
      <c r="A179" s="76"/>
      <c r="B179" s="351" t="s">
        <v>110</v>
      </c>
      <c r="C179" s="351" t="s">
        <v>194</v>
      </c>
      <c r="D179" s="104">
        <v>2946</v>
      </c>
      <c r="E179" s="105">
        <v>1317</v>
      </c>
      <c r="F179" s="118">
        <v>173932.77</v>
      </c>
      <c r="G179" s="118">
        <v>193042.29</v>
      </c>
      <c r="H179" s="118">
        <v>277686.5</v>
      </c>
      <c r="I179" s="55">
        <v>2</v>
      </c>
      <c r="J179" s="55"/>
      <c r="K179" s="55"/>
      <c r="L179" s="55">
        <v>1</v>
      </c>
      <c r="M179" s="101">
        <f t="shared" si="25"/>
        <v>3</v>
      </c>
      <c r="N179" s="177"/>
      <c r="O179" s="177">
        <v>13561</v>
      </c>
      <c r="P179" s="119">
        <v>129010</v>
      </c>
      <c r="Q179" s="170">
        <v>143946.79</v>
      </c>
      <c r="R179" s="105"/>
      <c r="S179" s="104"/>
      <c r="T179" s="105"/>
      <c r="U179" s="104"/>
      <c r="V179" s="105"/>
      <c r="W179" s="119"/>
      <c r="X179" s="119">
        <v>498600</v>
      </c>
      <c r="Y179" s="119"/>
      <c r="Z179" s="178">
        <f t="shared" si="26"/>
        <v>771556.79</v>
      </c>
      <c r="AA179" s="179"/>
      <c r="AB179" s="179"/>
      <c r="AC179" s="171"/>
      <c r="AD179" s="174"/>
      <c r="AE179" s="175"/>
      <c r="AF179" s="176">
        <v>113245.78</v>
      </c>
      <c r="AG179" s="119">
        <v>10200</v>
      </c>
      <c r="AH179" s="119">
        <v>3655.5</v>
      </c>
      <c r="AI179" s="119">
        <v>235869</v>
      </c>
      <c r="AJ179" s="119">
        <v>102000</v>
      </c>
      <c r="AK179" s="119">
        <v>74880</v>
      </c>
      <c r="AL179" s="119">
        <v>18000</v>
      </c>
      <c r="AM179" s="119">
        <v>12456</v>
      </c>
      <c r="AN179" s="119">
        <v>17245</v>
      </c>
      <c r="AO179" s="119">
        <v>33699</v>
      </c>
      <c r="AP179" s="119">
        <v>4000</v>
      </c>
      <c r="AQ179" s="119">
        <v>0</v>
      </c>
      <c r="AR179" s="119">
        <v>498600</v>
      </c>
      <c r="AS179" s="119">
        <v>124411</v>
      </c>
      <c r="AT179" s="120">
        <f t="shared" si="22"/>
        <v>1135015.5</v>
      </c>
      <c r="AU179" s="73"/>
      <c r="AV179" s="74"/>
      <c r="AW179" s="74"/>
    </row>
    <row r="180" spans="1:49" s="54" customFormat="1" ht="23.25">
      <c r="A180" s="76"/>
      <c r="B180" s="351" t="s">
        <v>110</v>
      </c>
      <c r="C180" s="351" t="s">
        <v>193</v>
      </c>
      <c r="D180" s="104">
        <v>2129</v>
      </c>
      <c r="E180" s="105">
        <v>1463</v>
      </c>
      <c r="F180" s="118">
        <v>28646.18</v>
      </c>
      <c r="G180" s="118">
        <v>125254.96</v>
      </c>
      <c r="H180" s="118">
        <v>241834.45</v>
      </c>
      <c r="I180" s="55">
        <v>2</v>
      </c>
      <c r="J180" s="55"/>
      <c r="K180" s="55">
        <v>1</v>
      </c>
      <c r="L180" s="55">
        <v>1</v>
      </c>
      <c r="M180" s="101">
        <f t="shared" si="25"/>
        <v>4</v>
      </c>
      <c r="N180" s="177">
        <v>11810</v>
      </c>
      <c r="O180" s="177">
        <v>46567.73</v>
      </c>
      <c r="P180" s="119">
        <v>125076</v>
      </c>
      <c r="Q180" s="170">
        <v>141488.72</v>
      </c>
      <c r="R180" s="192"/>
      <c r="S180" s="193"/>
      <c r="T180" s="192"/>
      <c r="U180" s="193"/>
      <c r="V180" s="192"/>
      <c r="W180" s="119"/>
      <c r="X180" s="119">
        <v>110700</v>
      </c>
      <c r="Y180" s="119"/>
      <c r="Z180" s="178">
        <v>377264.72</v>
      </c>
      <c r="AA180" s="173"/>
      <c r="AB180" s="173"/>
      <c r="AC180" s="171"/>
      <c r="AD180" s="174"/>
      <c r="AE180" s="175"/>
      <c r="AF180" s="176"/>
      <c r="AG180" s="119"/>
      <c r="AH180" s="119"/>
      <c r="AI180" s="119">
        <v>213350</v>
      </c>
      <c r="AJ180" s="119">
        <v>85800</v>
      </c>
      <c r="AK180" s="119">
        <v>66540</v>
      </c>
      <c r="AL180" s="119">
        <v>18000</v>
      </c>
      <c r="AM180" s="119">
        <v>0</v>
      </c>
      <c r="AN180" s="119">
        <v>0</v>
      </c>
      <c r="AO180" s="119">
        <v>29154.21</v>
      </c>
      <c r="AP180" s="119">
        <v>10500</v>
      </c>
      <c r="AQ180" s="119">
        <v>0</v>
      </c>
      <c r="AR180" s="119">
        <v>110700</v>
      </c>
      <c r="AS180" s="119">
        <v>383403</v>
      </c>
      <c r="AT180" s="120">
        <f t="shared" si="22"/>
        <v>917447.21</v>
      </c>
      <c r="AU180" s="73"/>
      <c r="AV180" s="74"/>
      <c r="AW180" s="74"/>
    </row>
    <row r="181" spans="1:49" s="54" customFormat="1" ht="23.25">
      <c r="A181" s="76"/>
      <c r="B181" s="365" t="s">
        <v>339</v>
      </c>
      <c r="C181" s="365"/>
      <c r="D181" s="115">
        <f>SUM(D173:D180)</f>
        <v>27065</v>
      </c>
      <c r="E181" s="115">
        <f aca="true" t="shared" si="27" ref="E181:AS181">SUM(E173:E180)</f>
        <v>15303</v>
      </c>
      <c r="F181" s="194">
        <f t="shared" si="27"/>
        <v>5205328.609999999</v>
      </c>
      <c r="G181" s="194">
        <f t="shared" si="27"/>
        <v>11600415.290000001</v>
      </c>
      <c r="H181" s="194">
        <f t="shared" si="27"/>
        <v>21837345.64</v>
      </c>
      <c r="I181" s="115">
        <f t="shared" si="27"/>
        <v>87</v>
      </c>
      <c r="J181" s="115">
        <f t="shared" si="27"/>
        <v>2</v>
      </c>
      <c r="K181" s="115">
        <f t="shared" si="27"/>
        <v>35</v>
      </c>
      <c r="L181" s="115">
        <f t="shared" si="27"/>
        <v>30</v>
      </c>
      <c r="M181" s="115">
        <f t="shared" si="27"/>
        <v>154</v>
      </c>
      <c r="N181" s="115">
        <f t="shared" si="27"/>
        <v>164510</v>
      </c>
      <c r="O181" s="115">
        <f t="shared" si="27"/>
        <v>195468.67</v>
      </c>
      <c r="P181" s="115">
        <f t="shared" si="27"/>
        <v>1280870</v>
      </c>
      <c r="Q181" s="115">
        <f t="shared" si="27"/>
        <v>817909.89</v>
      </c>
      <c r="R181" s="115">
        <f t="shared" si="27"/>
        <v>0</v>
      </c>
      <c r="S181" s="115">
        <f t="shared" si="27"/>
        <v>0</v>
      </c>
      <c r="T181" s="115">
        <f t="shared" si="27"/>
        <v>0</v>
      </c>
      <c r="U181" s="115">
        <f t="shared" si="27"/>
        <v>0</v>
      </c>
      <c r="V181" s="115">
        <f t="shared" si="27"/>
        <v>0</v>
      </c>
      <c r="W181" s="194">
        <f t="shared" si="27"/>
        <v>126973</v>
      </c>
      <c r="X181" s="194">
        <f t="shared" si="27"/>
        <v>970000</v>
      </c>
      <c r="Y181" s="194">
        <f t="shared" si="27"/>
        <v>376469</v>
      </c>
      <c r="Z181" s="194">
        <f t="shared" si="27"/>
        <v>3656649.99</v>
      </c>
      <c r="AA181" s="115">
        <f t="shared" si="27"/>
        <v>11700</v>
      </c>
      <c r="AB181" s="115">
        <f t="shared" si="27"/>
        <v>460290</v>
      </c>
      <c r="AC181" s="115">
        <f t="shared" si="27"/>
        <v>0</v>
      </c>
      <c r="AD181" s="115">
        <f t="shared" si="27"/>
        <v>317600</v>
      </c>
      <c r="AE181" s="115">
        <f t="shared" si="27"/>
        <v>521499.82999999996</v>
      </c>
      <c r="AF181" s="115">
        <f t="shared" si="27"/>
        <v>602855.67</v>
      </c>
      <c r="AG181" s="115">
        <f t="shared" si="27"/>
        <v>268906.31000000006</v>
      </c>
      <c r="AH181" s="115">
        <f t="shared" si="27"/>
        <v>35036.56</v>
      </c>
      <c r="AI181" s="115">
        <f t="shared" si="27"/>
        <v>2153993</v>
      </c>
      <c r="AJ181" s="115">
        <f t="shared" si="27"/>
        <v>792000</v>
      </c>
      <c r="AK181" s="115">
        <f t="shared" si="27"/>
        <v>572710</v>
      </c>
      <c r="AL181" s="115">
        <f t="shared" si="27"/>
        <v>144000</v>
      </c>
      <c r="AM181" s="115">
        <f t="shared" si="27"/>
        <v>292972</v>
      </c>
      <c r="AN181" s="115">
        <f t="shared" si="27"/>
        <v>196090</v>
      </c>
      <c r="AO181" s="115">
        <f t="shared" si="27"/>
        <v>259417.9</v>
      </c>
      <c r="AP181" s="115">
        <f t="shared" si="27"/>
        <v>260439.47999999998</v>
      </c>
      <c r="AQ181" s="115">
        <f t="shared" si="27"/>
        <v>0</v>
      </c>
      <c r="AR181" s="115">
        <f t="shared" si="27"/>
        <v>970000</v>
      </c>
      <c r="AS181" s="115">
        <f t="shared" si="27"/>
        <v>1580376.54</v>
      </c>
      <c r="AT181" s="120">
        <f t="shared" si="22"/>
        <v>7525941.79</v>
      </c>
      <c r="AU181" s="116"/>
      <c r="AV181" s="117"/>
      <c r="AW181" s="117"/>
    </row>
    <row r="182" spans="1:49" s="307" customFormat="1" ht="21">
      <c r="A182" s="65"/>
      <c r="B182" s="308" t="s">
        <v>109</v>
      </c>
      <c r="C182" s="308" t="s">
        <v>192</v>
      </c>
      <c r="D182" s="300"/>
      <c r="E182" s="301"/>
      <c r="F182" s="64"/>
      <c r="G182" s="64"/>
      <c r="H182" s="64"/>
      <c r="I182" s="64"/>
      <c r="J182" s="64"/>
      <c r="K182" s="64"/>
      <c r="L182" s="64"/>
      <c r="M182" s="302">
        <f t="shared" si="20"/>
        <v>0</v>
      </c>
      <c r="N182" s="303"/>
      <c r="O182" s="303"/>
      <c r="P182" s="304"/>
      <c r="Q182" s="300"/>
      <c r="R182" s="301"/>
      <c r="S182" s="300"/>
      <c r="T182" s="301"/>
      <c r="U182" s="300"/>
      <c r="V182" s="301"/>
      <c r="W182" s="304"/>
      <c r="X182" s="304"/>
      <c r="Y182" s="304"/>
      <c r="Z182" s="48">
        <f t="shared" si="21"/>
        <v>0</v>
      </c>
      <c r="AA182" s="4"/>
      <c r="AB182" s="4"/>
      <c r="AC182" s="301"/>
      <c r="AD182" s="63"/>
      <c r="AE182" s="305"/>
      <c r="AF182" s="304"/>
      <c r="AG182" s="304"/>
      <c r="AH182" s="304"/>
      <c r="AI182" s="304"/>
      <c r="AJ182" s="304"/>
      <c r="AK182" s="304"/>
      <c r="AL182" s="304"/>
      <c r="AM182" s="304"/>
      <c r="AN182" s="304"/>
      <c r="AO182" s="304"/>
      <c r="AP182" s="304"/>
      <c r="AQ182" s="304"/>
      <c r="AR182" s="304"/>
      <c r="AS182" s="304"/>
      <c r="AT182" s="306">
        <f t="shared" si="22"/>
        <v>0</v>
      </c>
      <c r="AU182" s="62"/>
      <c r="AV182" s="63"/>
      <c r="AW182" s="63"/>
    </row>
    <row r="183" spans="1:49" s="54" customFormat="1" ht="21">
      <c r="A183" s="76"/>
      <c r="B183" s="309" t="s">
        <v>109</v>
      </c>
      <c r="C183" s="309" t="s">
        <v>191</v>
      </c>
      <c r="D183" s="310">
        <v>7750</v>
      </c>
      <c r="E183" s="310">
        <v>5681</v>
      </c>
      <c r="F183" s="311">
        <v>883314.62</v>
      </c>
      <c r="G183" s="311">
        <v>894989.03</v>
      </c>
      <c r="H183" s="311">
        <v>1050244.16</v>
      </c>
      <c r="I183" s="312">
        <v>2</v>
      </c>
      <c r="J183" s="313">
        <v>0</v>
      </c>
      <c r="K183" s="313">
        <v>1</v>
      </c>
      <c r="L183" s="313">
        <v>0</v>
      </c>
      <c r="M183" s="313">
        <f t="shared" si="20"/>
        <v>3</v>
      </c>
      <c r="N183" s="314">
        <v>6340</v>
      </c>
      <c r="O183" s="314">
        <v>26521.05</v>
      </c>
      <c r="P183" s="315">
        <f>SUM(N183:O183)</f>
        <v>32861.05</v>
      </c>
      <c r="Q183" s="315">
        <v>119736.39</v>
      </c>
      <c r="R183" s="315">
        <v>6621.85</v>
      </c>
      <c r="S183" s="315">
        <v>0</v>
      </c>
      <c r="T183" s="315">
        <v>0</v>
      </c>
      <c r="U183" s="315">
        <v>0</v>
      </c>
      <c r="V183" s="315">
        <v>0</v>
      </c>
      <c r="W183" s="315">
        <v>0</v>
      </c>
      <c r="X183" s="315">
        <v>0</v>
      </c>
      <c r="Y183" s="315">
        <v>0</v>
      </c>
      <c r="Z183" s="316">
        <f t="shared" si="21"/>
        <v>159219.29</v>
      </c>
      <c r="AA183" s="317">
        <v>0</v>
      </c>
      <c r="AB183" s="317">
        <v>0</v>
      </c>
      <c r="AC183" s="315">
        <v>0</v>
      </c>
      <c r="AD183" s="315">
        <v>0</v>
      </c>
      <c r="AE183" s="315">
        <v>0</v>
      </c>
      <c r="AF183" s="315">
        <v>584058.55</v>
      </c>
      <c r="AG183" s="315">
        <v>0</v>
      </c>
      <c r="AH183" s="315">
        <v>0</v>
      </c>
      <c r="AI183" s="315">
        <v>209380</v>
      </c>
      <c r="AJ183" s="315">
        <v>75600</v>
      </c>
      <c r="AK183" s="315">
        <v>116800</v>
      </c>
      <c r="AL183" s="315">
        <v>0</v>
      </c>
      <c r="AM183" s="315">
        <v>23715</v>
      </c>
      <c r="AN183" s="315">
        <v>51000</v>
      </c>
      <c r="AO183" s="315">
        <v>52179.47</v>
      </c>
      <c r="AP183" s="315">
        <v>23390</v>
      </c>
      <c r="AQ183" s="315">
        <v>0</v>
      </c>
      <c r="AR183" s="315">
        <v>0</v>
      </c>
      <c r="AS183" s="315">
        <v>0</v>
      </c>
      <c r="AT183" s="315">
        <f t="shared" si="22"/>
        <v>552064.47</v>
      </c>
      <c r="AU183" s="73"/>
      <c r="AV183" s="74"/>
      <c r="AW183" s="74"/>
    </row>
    <row r="184" spans="1:49" s="54" customFormat="1" ht="21">
      <c r="A184" s="76"/>
      <c r="B184" s="309" t="s">
        <v>109</v>
      </c>
      <c r="C184" s="309" t="s">
        <v>190</v>
      </c>
      <c r="D184" s="310">
        <v>4006</v>
      </c>
      <c r="E184" s="318">
        <v>3609</v>
      </c>
      <c r="F184" s="319">
        <v>731952.61</v>
      </c>
      <c r="G184" s="319">
        <v>778245.74</v>
      </c>
      <c r="H184" s="319">
        <v>764826.52</v>
      </c>
      <c r="I184" s="313">
        <v>2</v>
      </c>
      <c r="J184" s="313">
        <v>0</v>
      </c>
      <c r="K184" s="313">
        <v>1</v>
      </c>
      <c r="L184" s="313">
        <v>1</v>
      </c>
      <c r="M184" s="313">
        <f t="shared" si="20"/>
        <v>4</v>
      </c>
      <c r="N184" s="314">
        <v>17540</v>
      </c>
      <c r="O184" s="314">
        <v>40201</v>
      </c>
      <c r="P184" s="320">
        <v>740575.91</v>
      </c>
      <c r="Q184" s="315">
        <v>0</v>
      </c>
      <c r="R184" s="315">
        <v>0</v>
      </c>
      <c r="S184" s="315">
        <v>0</v>
      </c>
      <c r="T184" s="315">
        <v>0</v>
      </c>
      <c r="U184" s="315">
        <v>0</v>
      </c>
      <c r="V184" s="315">
        <v>0</v>
      </c>
      <c r="W184" s="315">
        <v>0</v>
      </c>
      <c r="X184" s="315">
        <v>0</v>
      </c>
      <c r="Y184" s="315">
        <v>0</v>
      </c>
      <c r="Z184" s="316">
        <f t="shared" si="21"/>
        <v>740575.91</v>
      </c>
      <c r="AA184" s="317">
        <v>0</v>
      </c>
      <c r="AB184" s="317">
        <v>0</v>
      </c>
      <c r="AC184" s="315">
        <v>0</v>
      </c>
      <c r="AD184" s="315">
        <v>0</v>
      </c>
      <c r="AE184" s="315">
        <v>0</v>
      </c>
      <c r="AF184" s="315">
        <v>0</v>
      </c>
      <c r="AG184" s="315">
        <v>0</v>
      </c>
      <c r="AH184" s="315">
        <v>0</v>
      </c>
      <c r="AI184" s="320">
        <v>233160</v>
      </c>
      <c r="AJ184" s="320">
        <v>103200</v>
      </c>
      <c r="AK184" s="320">
        <v>120400</v>
      </c>
      <c r="AL184" s="315">
        <v>18000</v>
      </c>
      <c r="AM184" s="315">
        <v>0</v>
      </c>
      <c r="AN184" s="315">
        <v>158096</v>
      </c>
      <c r="AO184" s="315">
        <v>45410</v>
      </c>
      <c r="AP184" s="315">
        <v>0</v>
      </c>
      <c r="AQ184" s="315">
        <v>0</v>
      </c>
      <c r="AR184" s="315">
        <v>0</v>
      </c>
      <c r="AS184" s="315">
        <v>0</v>
      </c>
      <c r="AT184" s="315">
        <f t="shared" si="22"/>
        <v>678266</v>
      </c>
      <c r="AU184" s="73"/>
      <c r="AV184" s="74"/>
      <c r="AW184" s="74"/>
    </row>
    <row r="185" spans="1:49" s="54" customFormat="1" ht="21">
      <c r="A185" s="76"/>
      <c r="B185" s="309" t="s">
        <v>109</v>
      </c>
      <c r="C185" s="309" t="s">
        <v>189</v>
      </c>
      <c r="D185" s="318">
        <v>2768</v>
      </c>
      <c r="E185" s="318">
        <v>2303</v>
      </c>
      <c r="F185" s="319">
        <v>748472.93</v>
      </c>
      <c r="G185" s="319">
        <v>933020.59</v>
      </c>
      <c r="H185" s="319">
        <v>1099964.63</v>
      </c>
      <c r="I185" s="313">
        <v>2</v>
      </c>
      <c r="J185" s="313">
        <v>0</v>
      </c>
      <c r="K185" s="313">
        <v>0</v>
      </c>
      <c r="L185" s="313">
        <v>0</v>
      </c>
      <c r="M185" s="313">
        <f t="shared" si="20"/>
        <v>2</v>
      </c>
      <c r="N185" s="314">
        <v>9228</v>
      </c>
      <c r="O185" s="314">
        <v>18620.8</v>
      </c>
      <c r="P185" s="320">
        <v>473138.11</v>
      </c>
      <c r="Q185" s="320">
        <v>79406.77</v>
      </c>
      <c r="R185" s="320">
        <v>15360.62</v>
      </c>
      <c r="S185" s="315">
        <v>0</v>
      </c>
      <c r="T185" s="315">
        <v>0</v>
      </c>
      <c r="U185" s="315">
        <v>0</v>
      </c>
      <c r="V185" s="315">
        <v>0</v>
      </c>
      <c r="W185" s="315">
        <v>0</v>
      </c>
      <c r="X185" s="315">
        <v>0</v>
      </c>
      <c r="Y185" s="315">
        <v>0</v>
      </c>
      <c r="Z185" s="321">
        <f t="shared" si="21"/>
        <v>567905.5</v>
      </c>
      <c r="AA185" s="317">
        <v>0</v>
      </c>
      <c r="AB185" s="317">
        <v>0</v>
      </c>
      <c r="AC185" s="315">
        <v>0</v>
      </c>
      <c r="AD185" s="315">
        <v>0</v>
      </c>
      <c r="AE185" s="315">
        <v>0</v>
      </c>
      <c r="AF185" s="320">
        <v>42939.28</v>
      </c>
      <c r="AG185" s="315">
        <v>0</v>
      </c>
      <c r="AH185" s="315">
        <v>0</v>
      </c>
      <c r="AI185" s="315">
        <v>0</v>
      </c>
      <c r="AJ185" s="320">
        <v>72000</v>
      </c>
      <c r="AK185" s="320">
        <v>112960</v>
      </c>
      <c r="AL185" s="320">
        <v>15500</v>
      </c>
      <c r="AM185" s="320">
        <v>25690</v>
      </c>
      <c r="AN185" s="320">
        <v>45100</v>
      </c>
      <c r="AO185" s="320">
        <v>37262</v>
      </c>
      <c r="AP185" s="320">
        <v>22425.68</v>
      </c>
      <c r="AQ185" s="315">
        <v>0</v>
      </c>
      <c r="AR185" s="320">
        <v>95500</v>
      </c>
      <c r="AS185" s="315">
        <v>0</v>
      </c>
      <c r="AT185" s="320">
        <f t="shared" si="22"/>
        <v>426437.68</v>
      </c>
      <c r="AU185" s="73"/>
      <c r="AV185" s="74"/>
      <c r="AW185" s="74"/>
    </row>
    <row r="186" spans="1:49" s="54" customFormat="1" ht="21">
      <c r="A186" s="76"/>
      <c r="B186" s="309" t="s">
        <v>109</v>
      </c>
      <c r="C186" s="309" t="s">
        <v>368</v>
      </c>
      <c r="D186" s="310">
        <v>4803</v>
      </c>
      <c r="E186" s="310">
        <v>3022</v>
      </c>
      <c r="F186" s="322">
        <v>1549233</v>
      </c>
      <c r="G186" s="319">
        <v>1682478.05</v>
      </c>
      <c r="H186" s="322">
        <v>1800113.92</v>
      </c>
      <c r="I186" s="313">
        <v>3</v>
      </c>
      <c r="J186" s="313">
        <v>0</v>
      </c>
      <c r="K186" s="313">
        <v>0</v>
      </c>
      <c r="L186" s="313">
        <v>0</v>
      </c>
      <c r="M186" s="313">
        <f t="shared" si="20"/>
        <v>3</v>
      </c>
      <c r="N186" s="314">
        <v>20770</v>
      </c>
      <c r="O186" s="314">
        <v>92524.7</v>
      </c>
      <c r="P186" s="320">
        <v>425500</v>
      </c>
      <c r="Q186" s="320">
        <v>129540.29</v>
      </c>
      <c r="R186" s="320">
        <v>38109.56</v>
      </c>
      <c r="S186" s="315">
        <v>0</v>
      </c>
      <c r="T186" s="315">
        <v>0</v>
      </c>
      <c r="U186" s="315">
        <v>0</v>
      </c>
      <c r="V186" s="315">
        <v>0</v>
      </c>
      <c r="W186" s="315">
        <v>0</v>
      </c>
      <c r="X186" s="315">
        <v>0</v>
      </c>
      <c r="Y186" s="315">
        <v>0</v>
      </c>
      <c r="Z186" s="316">
        <f t="shared" si="21"/>
        <v>593149.8500000001</v>
      </c>
      <c r="AA186" s="317">
        <v>0</v>
      </c>
      <c r="AB186" s="317">
        <v>0</v>
      </c>
      <c r="AC186" s="315">
        <v>0</v>
      </c>
      <c r="AD186" s="315">
        <v>0</v>
      </c>
      <c r="AE186" s="315">
        <v>0</v>
      </c>
      <c r="AF186" s="323">
        <v>46731.5</v>
      </c>
      <c r="AG186" s="315">
        <v>0</v>
      </c>
      <c r="AH186" s="315">
        <v>0</v>
      </c>
      <c r="AI186" s="315">
        <v>0</v>
      </c>
      <c r="AJ186" s="320">
        <v>108000</v>
      </c>
      <c r="AK186" s="320">
        <v>116800</v>
      </c>
      <c r="AL186" s="315">
        <v>18000</v>
      </c>
      <c r="AM186" s="320">
        <v>58656</v>
      </c>
      <c r="AN186" s="315">
        <v>49200</v>
      </c>
      <c r="AO186" s="320">
        <v>41382.33</v>
      </c>
      <c r="AP186" s="315">
        <v>64929</v>
      </c>
      <c r="AQ186" s="315">
        <v>0</v>
      </c>
      <c r="AR186" s="315">
        <v>95500</v>
      </c>
      <c r="AS186" s="315">
        <v>0</v>
      </c>
      <c r="AT186" s="320">
        <f t="shared" si="22"/>
        <v>552467.3300000001</v>
      </c>
      <c r="AU186" s="73"/>
      <c r="AV186" s="74"/>
      <c r="AW186" s="74"/>
    </row>
    <row r="187" spans="1:49" s="54" customFormat="1" ht="21">
      <c r="A187" s="76"/>
      <c r="B187" s="309" t="s">
        <v>109</v>
      </c>
      <c r="C187" s="309" t="s">
        <v>188</v>
      </c>
      <c r="D187" s="310">
        <v>3032</v>
      </c>
      <c r="E187" s="310">
        <v>2470</v>
      </c>
      <c r="F187" s="313">
        <v>1142371.77</v>
      </c>
      <c r="G187" s="313">
        <v>1237490.37</v>
      </c>
      <c r="H187" s="313">
        <v>1053535.55</v>
      </c>
      <c r="I187" s="313">
        <v>2</v>
      </c>
      <c r="J187" s="313">
        <v>0</v>
      </c>
      <c r="K187" s="313">
        <v>1</v>
      </c>
      <c r="L187" s="313">
        <v>1</v>
      </c>
      <c r="M187" s="313">
        <f t="shared" si="20"/>
        <v>4</v>
      </c>
      <c r="N187" s="314">
        <v>85120</v>
      </c>
      <c r="O187" s="314">
        <v>164994</v>
      </c>
      <c r="P187" s="315">
        <v>687880.34</v>
      </c>
      <c r="Q187" s="315">
        <v>262976.37</v>
      </c>
      <c r="R187" s="315">
        <v>20593</v>
      </c>
      <c r="S187" s="315">
        <v>0</v>
      </c>
      <c r="T187" s="315">
        <v>0</v>
      </c>
      <c r="U187" s="315">
        <v>0</v>
      </c>
      <c r="V187" s="315">
        <v>0</v>
      </c>
      <c r="W187" s="315">
        <v>0</v>
      </c>
      <c r="X187" s="315">
        <v>0</v>
      </c>
      <c r="Y187" s="315">
        <v>0</v>
      </c>
      <c r="Z187" s="316">
        <f t="shared" si="21"/>
        <v>971449.71</v>
      </c>
      <c r="AA187" s="317">
        <v>0</v>
      </c>
      <c r="AB187" s="317">
        <v>0</v>
      </c>
      <c r="AC187" s="315">
        <v>0</v>
      </c>
      <c r="AD187" s="315">
        <v>0</v>
      </c>
      <c r="AE187" s="315">
        <v>0</v>
      </c>
      <c r="AF187" s="315">
        <v>0</v>
      </c>
      <c r="AG187" s="320">
        <v>339388</v>
      </c>
      <c r="AH187" s="315">
        <v>0</v>
      </c>
      <c r="AI187" s="320">
        <v>261760</v>
      </c>
      <c r="AJ187" s="315">
        <v>122400</v>
      </c>
      <c r="AK187" s="315">
        <v>120400</v>
      </c>
      <c r="AL187" s="315">
        <v>18000</v>
      </c>
      <c r="AM187" s="315">
        <v>0</v>
      </c>
      <c r="AN187" s="315">
        <v>0</v>
      </c>
      <c r="AO187" s="315">
        <v>38970</v>
      </c>
      <c r="AP187" s="315">
        <v>57415</v>
      </c>
      <c r="AQ187" s="315">
        <v>0</v>
      </c>
      <c r="AR187" s="315">
        <v>0</v>
      </c>
      <c r="AS187" s="315">
        <v>9193.79</v>
      </c>
      <c r="AT187" s="315">
        <f t="shared" si="22"/>
        <v>967526.79</v>
      </c>
      <c r="AU187" s="73"/>
      <c r="AV187" s="74"/>
      <c r="AW187" s="74"/>
    </row>
    <row r="188" spans="1:49" s="54" customFormat="1" ht="21">
      <c r="A188" s="76"/>
      <c r="B188" s="309" t="s">
        <v>109</v>
      </c>
      <c r="C188" s="309" t="s">
        <v>187</v>
      </c>
      <c r="D188" s="310">
        <v>3125</v>
      </c>
      <c r="E188" s="310">
        <v>2077</v>
      </c>
      <c r="F188" s="311">
        <v>361056.38</v>
      </c>
      <c r="G188" s="311">
        <v>252038.16</v>
      </c>
      <c r="H188" s="311">
        <v>591740.31</v>
      </c>
      <c r="I188" s="313">
        <v>2</v>
      </c>
      <c r="J188" s="313">
        <v>0</v>
      </c>
      <c r="K188" s="313">
        <v>1</v>
      </c>
      <c r="L188" s="313">
        <v>0</v>
      </c>
      <c r="M188" s="313">
        <v>3</v>
      </c>
      <c r="N188" s="314">
        <v>55350</v>
      </c>
      <c r="O188" s="314">
        <v>41533.2</v>
      </c>
      <c r="P188" s="315">
        <v>150000</v>
      </c>
      <c r="Q188" s="315">
        <v>149604.27</v>
      </c>
      <c r="R188" s="315">
        <v>0</v>
      </c>
      <c r="S188" s="315">
        <v>0</v>
      </c>
      <c r="T188" s="315">
        <v>0</v>
      </c>
      <c r="U188" s="315">
        <v>0</v>
      </c>
      <c r="V188" s="315">
        <v>0</v>
      </c>
      <c r="W188" s="315">
        <v>0</v>
      </c>
      <c r="X188" s="315">
        <v>275649.29</v>
      </c>
      <c r="Y188" s="315">
        <v>214969.5</v>
      </c>
      <c r="Z188" s="321">
        <v>790223.06</v>
      </c>
      <c r="AA188" s="317">
        <v>0</v>
      </c>
      <c r="AB188" s="317">
        <v>38</v>
      </c>
      <c r="AC188" s="315">
        <v>0</v>
      </c>
      <c r="AD188" s="315">
        <v>0</v>
      </c>
      <c r="AE188" s="315">
        <v>0</v>
      </c>
      <c r="AF188" s="315">
        <v>106817.77</v>
      </c>
      <c r="AG188" s="315">
        <v>0</v>
      </c>
      <c r="AH188" s="315">
        <v>0</v>
      </c>
      <c r="AI188" s="320">
        <v>331783</v>
      </c>
      <c r="AJ188" s="315">
        <v>105600</v>
      </c>
      <c r="AK188" s="315">
        <v>102000</v>
      </c>
      <c r="AL188" s="315">
        <v>18000</v>
      </c>
      <c r="AM188" s="315">
        <v>6772</v>
      </c>
      <c r="AN188" s="315">
        <v>63700</v>
      </c>
      <c r="AO188" s="315">
        <v>34819</v>
      </c>
      <c r="AP188" s="315">
        <v>24002</v>
      </c>
      <c r="AQ188" s="315">
        <v>0</v>
      </c>
      <c r="AR188" s="315">
        <v>0</v>
      </c>
      <c r="AS188" s="315">
        <v>4218</v>
      </c>
      <c r="AT188" s="315">
        <v>567294</v>
      </c>
      <c r="AU188" s="73"/>
      <c r="AV188" s="74"/>
      <c r="AW188" s="74"/>
    </row>
    <row r="189" spans="1:49" s="54" customFormat="1" ht="21">
      <c r="A189" s="76"/>
      <c r="B189" s="309" t="s">
        <v>109</v>
      </c>
      <c r="C189" s="309" t="s">
        <v>186</v>
      </c>
      <c r="D189" s="310">
        <v>5388</v>
      </c>
      <c r="E189" s="310">
        <v>2974</v>
      </c>
      <c r="F189" s="311">
        <v>730434.46</v>
      </c>
      <c r="G189" s="311">
        <v>938421.17</v>
      </c>
      <c r="H189" s="311">
        <v>993656.2</v>
      </c>
      <c r="I189" s="313">
        <v>2</v>
      </c>
      <c r="J189" s="313">
        <v>0</v>
      </c>
      <c r="K189" s="313">
        <v>0</v>
      </c>
      <c r="L189" s="313">
        <v>1</v>
      </c>
      <c r="M189" s="313">
        <f t="shared" si="20"/>
        <v>3</v>
      </c>
      <c r="N189" s="314">
        <v>4217</v>
      </c>
      <c r="O189" s="314">
        <v>9448.4</v>
      </c>
      <c r="P189" s="315">
        <v>372976.48</v>
      </c>
      <c r="Q189" s="315">
        <v>0</v>
      </c>
      <c r="R189" s="315">
        <v>0</v>
      </c>
      <c r="S189" s="315">
        <v>0</v>
      </c>
      <c r="T189" s="315">
        <v>0</v>
      </c>
      <c r="U189" s="315">
        <v>0</v>
      </c>
      <c r="V189" s="315">
        <v>0</v>
      </c>
      <c r="W189" s="315">
        <v>0</v>
      </c>
      <c r="X189" s="315">
        <v>0</v>
      </c>
      <c r="Y189" s="315">
        <v>0</v>
      </c>
      <c r="Z189" s="316">
        <f t="shared" si="21"/>
        <v>372976.48</v>
      </c>
      <c r="AA189" s="317">
        <v>0</v>
      </c>
      <c r="AB189" s="317">
        <v>0</v>
      </c>
      <c r="AC189" s="315">
        <v>0</v>
      </c>
      <c r="AD189" s="315">
        <v>0</v>
      </c>
      <c r="AE189" s="315">
        <v>149764.77</v>
      </c>
      <c r="AF189" s="315">
        <v>109501.81</v>
      </c>
      <c r="AG189" s="320">
        <v>59288.57</v>
      </c>
      <c r="AH189" s="315">
        <v>0</v>
      </c>
      <c r="AI189" s="320">
        <v>148230</v>
      </c>
      <c r="AJ189" s="315">
        <v>106200</v>
      </c>
      <c r="AK189" s="315">
        <v>116800</v>
      </c>
      <c r="AL189" s="315">
        <v>18000</v>
      </c>
      <c r="AM189" s="315">
        <v>7800</v>
      </c>
      <c r="AN189" s="315">
        <v>57600</v>
      </c>
      <c r="AO189" s="315">
        <v>37265</v>
      </c>
      <c r="AP189" s="315">
        <v>45217</v>
      </c>
      <c r="AQ189" s="315">
        <v>0</v>
      </c>
      <c r="AR189" s="315">
        <v>211649.29</v>
      </c>
      <c r="AS189" s="315">
        <v>7411.5</v>
      </c>
      <c r="AT189" s="315">
        <f t="shared" si="22"/>
        <v>815461.3600000001</v>
      </c>
      <c r="AU189" s="73"/>
      <c r="AV189" s="74"/>
      <c r="AW189" s="74"/>
    </row>
    <row r="190" spans="1:49" s="54" customFormat="1" ht="21">
      <c r="A190" s="76"/>
      <c r="B190" s="309" t="s">
        <v>109</v>
      </c>
      <c r="C190" s="309" t="s">
        <v>185</v>
      </c>
      <c r="D190" s="310">
        <v>3859</v>
      </c>
      <c r="E190" s="310">
        <v>2224</v>
      </c>
      <c r="F190" s="311">
        <v>588891.56</v>
      </c>
      <c r="G190" s="311">
        <v>708234.73</v>
      </c>
      <c r="H190" s="311">
        <v>916273.74</v>
      </c>
      <c r="I190" s="313">
        <v>2</v>
      </c>
      <c r="J190" s="313">
        <v>0</v>
      </c>
      <c r="K190" s="313">
        <v>0</v>
      </c>
      <c r="L190" s="313">
        <v>1</v>
      </c>
      <c r="M190" s="313">
        <f t="shared" si="20"/>
        <v>3</v>
      </c>
      <c r="N190" s="314">
        <v>9169</v>
      </c>
      <c r="O190" s="314">
        <v>17319.3</v>
      </c>
      <c r="P190" s="315">
        <v>608891.15</v>
      </c>
      <c r="Q190" s="315">
        <v>0</v>
      </c>
      <c r="R190" s="315">
        <v>0</v>
      </c>
      <c r="S190" s="315">
        <v>0</v>
      </c>
      <c r="T190" s="315">
        <v>0</v>
      </c>
      <c r="U190" s="315">
        <v>0</v>
      </c>
      <c r="V190" s="315">
        <v>0</v>
      </c>
      <c r="W190" s="315">
        <v>0</v>
      </c>
      <c r="X190" s="315">
        <v>0</v>
      </c>
      <c r="Y190" s="315">
        <v>0</v>
      </c>
      <c r="Z190" s="321">
        <f t="shared" si="21"/>
        <v>608891.15</v>
      </c>
      <c r="AA190" s="317">
        <v>0</v>
      </c>
      <c r="AB190" s="324">
        <v>215500</v>
      </c>
      <c r="AC190" s="315">
        <v>0</v>
      </c>
      <c r="AD190" s="315">
        <v>0</v>
      </c>
      <c r="AE190" s="315">
        <v>0</v>
      </c>
      <c r="AF190" s="320">
        <v>82987.94</v>
      </c>
      <c r="AG190" s="315">
        <v>97074.46</v>
      </c>
      <c r="AH190" s="315">
        <v>0</v>
      </c>
      <c r="AI190" s="315">
        <v>0</v>
      </c>
      <c r="AJ190" s="320">
        <v>2700</v>
      </c>
      <c r="AK190" s="320">
        <v>96560</v>
      </c>
      <c r="AL190" s="315">
        <v>14000</v>
      </c>
      <c r="AM190" s="320">
        <v>65410</v>
      </c>
      <c r="AN190" s="315">
        <v>0</v>
      </c>
      <c r="AO190" s="320">
        <v>42823</v>
      </c>
      <c r="AP190" s="320">
        <v>42871</v>
      </c>
      <c r="AQ190" s="315">
        <v>0</v>
      </c>
      <c r="AR190" s="315">
        <v>0</v>
      </c>
      <c r="AS190" s="320">
        <v>72387.75</v>
      </c>
      <c r="AT190" s="320">
        <f t="shared" si="22"/>
        <v>433826.21</v>
      </c>
      <c r="AU190" s="73"/>
      <c r="AV190" s="74"/>
      <c r="AW190" s="74"/>
    </row>
    <row r="191" spans="1:49" s="378" customFormat="1" ht="23.25">
      <c r="A191" s="373"/>
      <c r="B191" s="369" t="s">
        <v>340</v>
      </c>
      <c r="C191" s="369"/>
      <c r="D191" s="374">
        <f>SUM(D182:D190)</f>
        <v>34731</v>
      </c>
      <c r="E191" s="374">
        <f aca="true" t="shared" si="28" ref="E191:AS191">SUM(E182:E190)</f>
        <v>24360</v>
      </c>
      <c r="F191" s="374">
        <f t="shared" si="28"/>
        <v>6735727.33</v>
      </c>
      <c r="G191" s="374">
        <f t="shared" si="28"/>
        <v>7424917.84</v>
      </c>
      <c r="H191" s="374">
        <f t="shared" si="28"/>
        <v>8270355.03</v>
      </c>
      <c r="I191" s="374">
        <f t="shared" si="28"/>
        <v>17</v>
      </c>
      <c r="J191" s="374">
        <f t="shared" si="28"/>
        <v>0</v>
      </c>
      <c r="K191" s="374">
        <f t="shared" si="28"/>
        <v>4</v>
      </c>
      <c r="L191" s="374">
        <f t="shared" si="28"/>
        <v>4</v>
      </c>
      <c r="M191" s="374">
        <f t="shared" si="28"/>
        <v>25</v>
      </c>
      <c r="N191" s="374">
        <f t="shared" si="28"/>
        <v>207734</v>
      </c>
      <c r="O191" s="374">
        <f t="shared" si="28"/>
        <v>411162.45</v>
      </c>
      <c r="P191" s="374">
        <f t="shared" si="28"/>
        <v>3491823.04</v>
      </c>
      <c r="Q191" s="374">
        <f t="shared" si="28"/>
        <v>741264.0900000001</v>
      </c>
      <c r="R191" s="374">
        <f t="shared" si="28"/>
        <v>80685.03</v>
      </c>
      <c r="S191" s="374">
        <f t="shared" si="28"/>
        <v>0</v>
      </c>
      <c r="T191" s="374">
        <f t="shared" si="28"/>
        <v>0</v>
      </c>
      <c r="U191" s="374">
        <f t="shared" si="28"/>
        <v>0</v>
      </c>
      <c r="V191" s="374">
        <f t="shared" si="28"/>
        <v>0</v>
      </c>
      <c r="W191" s="374">
        <f t="shared" si="28"/>
        <v>0</v>
      </c>
      <c r="X191" s="374">
        <f t="shared" si="28"/>
        <v>275649.29</v>
      </c>
      <c r="Y191" s="374">
        <f t="shared" si="28"/>
        <v>214969.5</v>
      </c>
      <c r="Z191" s="374">
        <f t="shared" si="28"/>
        <v>4804390.950000001</v>
      </c>
      <c r="AA191" s="374">
        <f t="shared" si="28"/>
        <v>0</v>
      </c>
      <c r="AB191" s="374">
        <f t="shared" si="28"/>
        <v>215538</v>
      </c>
      <c r="AC191" s="374">
        <f t="shared" si="28"/>
        <v>0</v>
      </c>
      <c r="AD191" s="374">
        <f t="shared" si="28"/>
        <v>0</v>
      </c>
      <c r="AE191" s="374">
        <f t="shared" si="28"/>
        <v>149764.77</v>
      </c>
      <c r="AF191" s="374">
        <f t="shared" si="28"/>
        <v>973036.8500000001</v>
      </c>
      <c r="AG191" s="374">
        <f t="shared" si="28"/>
        <v>495751.03</v>
      </c>
      <c r="AH191" s="374">
        <f t="shared" si="28"/>
        <v>0</v>
      </c>
      <c r="AI191" s="374">
        <f t="shared" si="28"/>
        <v>1184313</v>
      </c>
      <c r="AJ191" s="374">
        <f t="shared" si="28"/>
        <v>695700</v>
      </c>
      <c r="AK191" s="374">
        <f t="shared" si="28"/>
        <v>902720</v>
      </c>
      <c r="AL191" s="374">
        <f t="shared" si="28"/>
        <v>119500</v>
      </c>
      <c r="AM191" s="374">
        <f t="shared" si="28"/>
        <v>188043</v>
      </c>
      <c r="AN191" s="374">
        <f t="shared" si="28"/>
        <v>424696</v>
      </c>
      <c r="AO191" s="374">
        <f t="shared" si="28"/>
        <v>330110.8</v>
      </c>
      <c r="AP191" s="374">
        <f t="shared" si="28"/>
        <v>280249.68</v>
      </c>
      <c r="AQ191" s="374">
        <f t="shared" si="28"/>
        <v>0</v>
      </c>
      <c r="AR191" s="374">
        <f t="shared" si="28"/>
        <v>402649.29000000004</v>
      </c>
      <c r="AS191" s="374">
        <f t="shared" si="28"/>
        <v>93211.04000000001</v>
      </c>
      <c r="AT191" s="375">
        <f t="shared" si="22"/>
        <v>5116943.84</v>
      </c>
      <c r="AU191" s="376"/>
      <c r="AV191" s="377"/>
      <c r="AW191" s="377"/>
    </row>
    <row r="192" spans="1:49" s="307" customFormat="1" ht="23.25">
      <c r="A192" s="65"/>
      <c r="B192" s="370" t="s">
        <v>108</v>
      </c>
      <c r="C192" s="370" t="s">
        <v>181</v>
      </c>
      <c r="D192" s="300"/>
      <c r="E192" s="301"/>
      <c r="F192" s="64"/>
      <c r="G192" s="64"/>
      <c r="H192" s="64"/>
      <c r="I192" s="64"/>
      <c r="J192" s="64"/>
      <c r="K192" s="64"/>
      <c r="L192" s="64"/>
      <c r="M192" s="302">
        <f t="shared" si="20"/>
        <v>0</v>
      </c>
      <c r="N192" s="303"/>
      <c r="O192" s="303"/>
      <c r="P192" s="304"/>
      <c r="Q192" s="300"/>
      <c r="R192" s="301"/>
      <c r="S192" s="300"/>
      <c r="T192" s="301"/>
      <c r="U192" s="300"/>
      <c r="V192" s="301"/>
      <c r="W192" s="304"/>
      <c r="X192" s="304"/>
      <c r="Y192" s="304"/>
      <c r="Z192" s="48">
        <f t="shared" si="21"/>
        <v>0</v>
      </c>
      <c r="AA192" s="4"/>
      <c r="AB192" s="4"/>
      <c r="AC192" s="301"/>
      <c r="AD192" s="63"/>
      <c r="AE192" s="305"/>
      <c r="AF192" s="304"/>
      <c r="AG192" s="304"/>
      <c r="AH192" s="304"/>
      <c r="AI192" s="304"/>
      <c r="AJ192" s="304"/>
      <c r="AK192" s="304"/>
      <c r="AL192" s="304"/>
      <c r="AM192" s="304"/>
      <c r="AN192" s="304"/>
      <c r="AO192" s="304"/>
      <c r="AP192" s="304"/>
      <c r="AQ192" s="304"/>
      <c r="AR192" s="304"/>
      <c r="AS192" s="304"/>
      <c r="AT192" s="306">
        <f t="shared" si="22"/>
        <v>0</v>
      </c>
      <c r="AU192" s="62"/>
      <c r="AV192" s="63"/>
      <c r="AW192" s="63"/>
    </row>
    <row r="193" spans="1:49" s="307" customFormat="1" ht="23.25">
      <c r="A193" s="65"/>
      <c r="B193" s="342" t="s">
        <v>108</v>
      </c>
      <c r="C193" s="342" t="s">
        <v>184</v>
      </c>
      <c r="D193" s="300"/>
      <c r="E193" s="301"/>
      <c r="F193" s="64"/>
      <c r="G193" s="64"/>
      <c r="H193" s="64"/>
      <c r="I193" s="64"/>
      <c r="J193" s="64"/>
      <c r="K193" s="64"/>
      <c r="L193" s="64"/>
      <c r="M193" s="302">
        <f t="shared" si="20"/>
        <v>0</v>
      </c>
      <c r="N193" s="303"/>
      <c r="O193" s="303"/>
      <c r="P193" s="304"/>
      <c r="Q193" s="300"/>
      <c r="R193" s="301"/>
      <c r="S193" s="300"/>
      <c r="T193" s="301"/>
      <c r="U193" s="300"/>
      <c r="V193" s="301"/>
      <c r="W193" s="304"/>
      <c r="X193" s="304"/>
      <c r="Y193" s="304"/>
      <c r="Z193" s="48">
        <f t="shared" si="21"/>
        <v>0</v>
      </c>
      <c r="AA193" s="4"/>
      <c r="AB193" s="4"/>
      <c r="AC193" s="301"/>
      <c r="AD193" s="63"/>
      <c r="AE193" s="305"/>
      <c r="AF193" s="304"/>
      <c r="AG193" s="304"/>
      <c r="AH193" s="304"/>
      <c r="AI193" s="304"/>
      <c r="AJ193" s="304"/>
      <c r="AK193" s="304"/>
      <c r="AL193" s="304"/>
      <c r="AM193" s="304"/>
      <c r="AN193" s="304"/>
      <c r="AO193" s="304"/>
      <c r="AP193" s="304"/>
      <c r="AQ193" s="304"/>
      <c r="AR193" s="304"/>
      <c r="AS193" s="304"/>
      <c r="AT193" s="306">
        <f t="shared" si="22"/>
        <v>0</v>
      </c>
      <c r="AU193" s="62"/>
      <c r="AV193" s="63"/>
      <c r="AW193" s="63"/>
    </row>
    <row r="194" spans="1:49" s="307" customFormat="1" ht="23.25">
      <c r="A194" s="65"/>
      <c r="B194" s="342" t="s">
        <v>108</v>
      </c>
      <c r="C194" s="342" t="s">
        <v>183</v>
      </c>
      <c r="D194" s="300"/>
      <c r="E194" s="301"/>
      <c r="F194" s="64"/>
      <c r="G194" s="64"/>
      <c r="H194" s="64"/>
      <c r="I194" s="64"/>
      <c r="J194" s="64"/>
      <c r="K194" s="64"/>
      <c r="L194" s="64"/>
      <c r="M194" s="302">
        <f t="shared" si="20"/>
        <v>0</v>
      </c>
      <c r="N194" s="303"/>
      <c r="O194" s="303"/>
      <c r="P194" s="304"/>
      <c r="Q194" s="300"/>
      <c r="R194" s="301"/>
      <c r="S194" s="300"/>
      <c r="T194" s="301"/>
      <c r="U194" s="300"/>
      <c r="V194" s="301"/>
      <c r="W194" s="304"/>
      <c r="X194" s="304"/>
      <c r="Y194" s="304"/>
      <c r="Z194" s="48">
        <f t="shared" si="21"/>
        <v>0</v>
      </c>
      <c r="AA194" s="4"/>
      <c r="AB194" s="4"/>
      <c r="AC194" s="301"/>
      <c r="AD194" s="63"/>
      <c r="AE194" s="305"/>
      <c r="AF194" s="304"/>
      <c r="AG194" s="304"/>
      <c r="AH194" s="304"/>
      <c r="AI194" s="304"/>
      <c r="AJ194" s="304"/>
      <c r="AK194" s="304"/>
      <c r="AL194" s="304"/>
      <c r="AM194" s="304"/>
      <c r="AN194" s="304"/>
      <c r="AO194" s="304"/>
      <c r="AP194" s="304"/>
      <c r="AQ194" s="304"/>
      <c r="AR194" s="304"/>
      <c r="AS194" s="304"/>
      <c r="AT194" s="306">
        <f t="shared" si="22"/>
        <v>0</v>
      </c>
      <c r="AU194" s="62"/>
      <c r="AV194" s="63"/>
      <c r="AW194" s="63"/>
    </row>
    <row r="195" spans="1:49" s="307" customFormat="1" ht="23.25">
      <c r="A195" s="65"/>
      <c r="B195" s="342" t="s">
        <v>108</v>
      </c>
      <c r="C195" s="342" t="s">
        <v>182</v>
      </c>
      <c r="D195" s="300"/>
      <c r="E195" s="301"/>
      <c r="F195" s="64"/>
      <c r="G195" s="64"/>
      <c r="H195" s="64"/>
      <c r="I195" s="64"/>
      <c r="J195" s="64"/>
      <c r="K195" s="64"/>
      <c r="L195" s="64"/>
      <c r="M195" s="302">
        <f t="shared" si="20"/>
        <v>0</v>
      </c>
      <c r="N195" s="303"/>
      <c r="O195" s="303"/>
      <c r="P195" s="304"/>
      <c r="Q195" s="300"/>
      <c r="R195" s="301"/>
      <c r="S195" s="300"/>
      <c r="T195" s="301"/>
      <c r="U195" s="300"/>
      <c r="V195" s="301"/>
      <c r="W195" s="304"/>
      <c r="X195" s="304"/>
      <c r="Y195" s="304"/>
      <c r="Z195" s="48">
        <f t="shared" si="21"/>
        <v>0</v>
      </c>
      <c r="AA195" s="4"/>
      <c r="AB195" s="4"/>
      <c r="AC195" s="301"/>
      <c r="AD195" s="63"/>
      <c r="AE195" s="305"/>
      <c r="AF195" s="304"/>
      <c r="AG195" s="304"/>
      <c r="AH195" s="304"/>
      <c r="AI195" s="304"/>
      <c r="AJ195" s="304"/>
      <c r="AK195" s="304"/>
      <c r="AL195" s="304"/>
      <c r="AM195" s="304"/>
      <c r="AN195" s="304"/>
      <c r="AO195" s="304"/>
      <c r="AP195" s="304"/>
      <c r="AQ195" s="304"/>
      <c r="AR195" s="304"/>
      <c r="AS195" s="304"/>
      <c r="AT195" s="306">
        <f t="shared" si="22"/>
        <v>0</v>
      </c>
      <c r="AU195" s="62"/>
      <c r="AV195" s="63"/>
      <c r="AW195" s="63"/>
    </row>
    <row r="196" spans="1:49" s="307" customFormat="1" ht="23.25">
      <c r="A196" s="65"/>
      <c r="B196" s="342" t="s">
        <v>108</v>
      </c>
      <c r="C196" s="342" t="s">
        <v>180</v>
      </c>
      <c r="D196" s="300"/>
      <c r="E196" s="301"/>
      <c r="F196" s="64"/>
      <c r="G196" s="64"/>
      <c r="H196" s="64"/>
      <c r="I196" s="64"/>
      <c r="J196" s="64"/>
      <c r="K196" s="64"/>
      <c r="L196" s="64"/>
      <c r="M196" s="302">
        <f t="shared" si="20"/>
        <v>0</v>
      </c>
      <c r="N196" s="303"/>
      <c r="O196" s="303"/>
      <c r="P196" s="304"/>
      <c r="Q196" s="300"/>
      <c r="R196" s="301"/>
      <c r="S196" s="300"/>
      <c r="T196" s="301"/>
      <c r="U196" s="300"/>
      <c r="V196" s="301"/>
      <c r="W196" s="304"/>
      <c r="X196" s="304"/>
      <c r="Y196" s="304"/>
      <c r="Z196" s="48">
        <f t="shared" si="21"/>
        <v>0</v>
      </c>
      <c r="AA196" s="4"/>
      <c r="AB196" s="4"/>
      <c r="AC196" s="301"/>
      <c r="AD196" s="63"/>
      <c r="AE196" s="305"/>
      <c r="AF196" s="304"/>
      <c r="AG196" s="304"/>
      <c r="AH196" s="304"/>
      <c r="AI196" s="304"/>
      <c r="AJ196" s="304"/>
      <c r="AK196" s="304"/>
      <c r="AL196" s="304"/>
      <c r="AM196" s="304"/>
      <c r="AN196" s="304"/>
      <c r="AO196" s="304"/>
      <c r="AP196" s="304"/>
      <c r="AQ196" s="304"/>
      <c r="AR196" s="304"/>
      <c r="AS196" s="304"/>
      <c r="AT196" s="306">
        <f t="shared" si="22"/>
        <v>0</v>
      </c>
      <c r="AU196" s="62"/>
      <c r="AV196" s="63"/>
      <c r="AW196" s="63"/>
    </row>
    <row r="197" spans="1:49" s="307" customFormat="1" ht="23.25">
      <c r="A197" s="65"/>
      <c r="B197" s="342" t="s">
        <v>108</v>
      </c>
      <c r="C197" s="342" t="s">
        <v>179</v>
      </c>
      <c r="D197" s="300"/>
      <c r="E197" s="301"/>
      <c r="F197" s="64"/>
      <c r="G197" s="64"/>
      <c r="H197" s="64"/>
      <c r="I197" s="64"/>
      <c r="J197" s="64"/>
      <c r="K197" s="64"/>
      <c r="L197" s="64"/>
      <c r="M197" s="302">
        <f t="shared" si="20"/>
        <v>0</v>
      </c>
      <c r="N197" s="303"/>
      <c r="O197" s="303"/>
      <c r="P197" s="304"/>
      <c r="Q197" s="300"/>
      <c r="R197" s="301"/>
      <c r="S197" s="300"/>
      <c r="T197" s="301"/>
      <c r="U197" s="300"/>
      <c r="V197" s="301"/>
      <c r="W197" s="304"/>
      <c r="X197" s="304"/>
      <c r="Y197" s="304"/>
      <c r="Z197" s="48">
        <f t="shared" si="21"/>
        <v>0</v>
      </c>
      <c r="AA197" s="4"/>
      <c r="AB197" s="4"/>
      <c r="AC197" s="301"/>
      <c r="AD197" s="63"/>
      <c r="AE197" s="305"/>
      <c r="AF197" s="304"/>
      <c r="AG197" s="304"/>
      <c r="AH197" s="304"/>
      <c r="AI197" s="304"/>
      <c r="AJ197" s="304"/>
      <c r="AK197" s="304"/>
      <c r="AL197" s="304"/>
      <c r="AM197" s="304"/>
      <c r="AN197" s="304"/>
      <c r="AO197" s="304"/>
      <c r="AP197" s="304"/>
      <c r="AQ197" s="304"/>
      <c r="AR197" s="304"/>
      <c r="AS197" s="304"/>
      <c r="AT197" s="306">
        <f t="shared" si="22"/>
        <v>0</v>
      </c>
      <c r="AU197" s="62"/>
      <c r="AV197" s="63"/>
      <c r="AW197" s="63"/>
    </row>
    <row r="198" spans="1:49" s="307" customFormat="1" ht="23.25">
      <c r="A198" s="65"/>
      <c r="B198" s="342" t="s">
        <v>108</v>
      </c>
      <c r="C198" s="342" t="s">
        <v>178</v>
      </c>
      <c r="D198" s="300"/>
      <c r="E198" s="301"/>
      <c r="F198" s="64"/>
      <c r="G198" s="64"/>
      <c r="H198" s="64"/>
      <c r="I198" s="64"/>
      <c r="J198" s="64"/>
      <c r="K198" s="64"/>
      <c r="L198" s="64"/>
      <c r="M198" s="302">
        <f t="shared" si="20"/>
        <v>0</v>
      </c>
      <c r="N198" s="303"/>
      <c r="O198" s="303"/>
      <c r="P198" s="304"/>
      <c r="Q198" s="300"/>
      <c r="R198" s="301"/>
      <c r="S198" s="300"/>
      <c r="T198" s="301"/>
      <c r="U198" s="300"/>
      <c r="V198" s="301"/>
      <c r="W198" s="304"/>
      <c r="X198" s="304"/>
      <c r="Y198" s="304"/>
      <c r="Z198" s="48">
        <f t="shared" si="21"/>
        <v>0</v>
      </c>
      <c r="AA198" s="4"/>
      <c r="AB198" s="4"/>
      <c r="AC198" s="301"/>
      <c r="AD198" s="63"/>
      <c r="AE198" s="305"/>
      <c r="AF198" s="304"/>
      <c r="AG198" s="304"/>
      <c r="AH198" s="304"/>
      <c r="AI198" s="304"/>
      <c r="AJ198" s="304"/>
      <c r="AK198" s="304"/>
      <c r="AL198" s="304"/>
      <c r="AM198" s="304"/>
      <c r="AN198" s="304"/>
      <c r="AO198" s="304"/>
      <c r="AP198" s="304"/>
      <c r="AQ198" s="304"/>
      <c r="AR198" s="304"/>
      <c r="AS198" s="304"/>
      <c r="AT198" s="306">
        <f t="shared" si="22"/>
        <v>0</v>
      </c>
      <c r="AU198" s="62"/>
      <c r="AV198" s="63"/>
      <c r="AW198" s="63"/>
    </row>
    <row r="199" spans="1:49" s="307" customFormat="1" ht="23.25">
      <c r="A199" s="65"/>
      <c r="B199" s="342" t="s">
        <v>108</v>
      </c>
      <c r="C199" s="342" t="s">
        <v>177</v>
      </c>
      <c r="D199" s="300"/>
      <c r="E199" s="301"/>
      <c r="F199" s="64"/>
      <c r="G199" s="64"/>
      <c r="H199" s="64"/>
      <c r="I199" s="64"/>
      <c r="J199" s="64"/>
      <c r="K199" s="64"/>
      <c r="L199" s="64"/>
      <c r="M199" s="302">
        <f t="shared" si="20"/>
        <v>0</v>
      </c>
      <c r="N199" s="303"/>
      <c r="O199" s="303"/>
      <c r="P199" s="304"/>
      <c r="Q199" s="300"/>
      <c r="R199" s="301"/>
      <c r="S199" s="300"/>
      <c r="T199" s="301"/>
      <c r="U199" s="300"/>
      <c r="V199" s="301"/>
      <c r="W199" s="304"/>
      <c r="X199" s="304"/>
      <c r="Y199" s="304"/>
      <c r="Z199" s="48">
        <f t="shared" si="21"/>
        <v>0</v>
      </c>
      <c r="AA199" s="4"/>
      <c r="AB199" s="4"/>
      <c r="AC199" s="301"/>
      <c r="AD199" s="63"/>
      <c r="AE199" s="305"/>
      <c r="AF199" s="304"/>
      <c r="AG199" s="304"/>
      <c r="AH199" s="304"/>
      <c r="AI199" s="304"/>
      <c r="AJ199" s="304"/>
      <c r="AK199" s="304"/>
      <c r="AL199" s="304"/>
      <c r="AM199" s="304"/>
      <c r="AN199" s="304"/>
      <c r="AO199" s="304"/>
      <c r="AP199" s="304"/>
      <c r="AQ199" s="304"/>
      <c r="AR199" s="304"/>
      <c r="AS199" s="304"/>
      <c r="AT199" s="306">
        <f t="shared" si="22"/>
        <v>0</v>
      </c>
      <c r="AU199" s="62"/>
      <c r="AV199" s="63"/>
      <c r="AW199" s="63"/>
    </row>
    <row r="200" spans="1:49" s="307" customFormat="1" ht="23.25">
      <c r="A200" s="65"/>
      <c r="B200" s="342" t="s">
        <v>108</v>
      </c>
      <c r="C200" s="342" t="s">
        <v>176</v>
      </c>
      <c r="D200" s="300"/>
      <c r="E200" s="301"/>
      <c r="F200" s="64"/>
      <c r="G200" s="64"/>
      <c r="H200" s="64"/>
      <c r="I200" s="64"/>
      <c r="J200" s="64"/>
      <c r="K200" s="64"/>
      <c r="L200" s="64"/>
      <c r="M200" s="302">
        <f aca="true" t="shared" si="29" ref="M200:M238">SUM(I200:L200)</f>
        <v>0</v>
      </c>
      <c r="N200" s="303"/>
      <c r="O200" s="303"/>
      <c r="P200" s="304"/>
      <c r="Q200" s="300"/>
      <c r="R200" s="301"/>
      <c r="S200" s="300"/>
      <c r="T200" s="301"/>
      <c r="U200" s="300"/>
      <c r="V200" s="301"/>
      <c r="W200" s="304"/>
      <c r="X200" s="304"/>
      <c r="Y200" s="304"/>
      <c r="Z200" s="48">
        <f aca="true" t="shared" si="30" ref="Z200:Z238">SUM(P200:Y200)</f>
        <v>0</v>
      </c>
      <c r="AA200" s="4"/>
      <c r="AB200" s="4"/>
      <c r="AC200" s="301"/>
      <c r="AD200" s="63"/>
      <c r="AE200" s="305"/>
      <c r="AF200" s="304"/>
      <c r="AG200" s="304"/>
      <c r="AH200" s="304"/>
      <c r="AI200" s="304"/>
      <c r="AJ200" s="304"/>
      <c r="AK200" s="304"/>
      <c r="AL200" s="304"/>
      <c r="AM200" s="304"/>
      <c r="AN200" s="304"/>
      <c r="AO200" s="304"/>
      <c r="AP200" s="304"/>
      <c r="AQ200" s="304"/>
      <c r="AR200" s="304"/>
      <c r="AS200" s="304"/>
      <c r="AT200" s="306">
        <f aca="true" t="shared" si="31" ref="AT200:AT244">SUM(AG200:AS200)</f>
        <v>0</v>
      </c>
      <c r="AU200" s="62"/>
      <c r="AV200" s="63"/>
      <c r="AW200" s="63"/>
    </row>
    <row r="201" spans="1:49" s="307" customFormat="1" ht="23.25">
      <c r="A201" s="65"/>
      <c r="B201" s="342" t="s">
        <v>108</v>
      </c>
      <c r="C201" s="342" t="s">
        <v>175</v>
      </c>
      <c r="D201" s="300"/>
      <c r="E201" s="301"/>
      <c r="F201" s="64"/>
      <c r="G201" s="64"/>
      <c r="H201" s="64"/>
      <c r="I201" s="64"/>
      <c r="J201" s="64"/>
      <c r="K201" s="64"/>
      <c r="L201" s="64"/>
      <c r="M201" s="302">
        <f t="shared" si="29"/>
        <v>0</v>
      </c>
      <c r="N201" s="303"/>
      <c r="O201" s="303"/>
      <c r="P201" s="304"/>
      <c r="Q201" s="300"/>
      <c r="R201" s="301"/>
      <c r="S201" s="300"/>
      <c r="T201" s="301"/>
      <c r="U201" s="300"/>
      <c r="V201" s="301"/>
      <c r="W201" s="304"/>
      <c r="X201" s="304"/>
      <c r="Y201" s="304"/>
      <c r="Z201" s="48">
        <f t="shared" si="30"/>
        <v>0</v>
      </c>
      <c r="AA201" s="4"/>
      <c r="AB201" s="4"/>
      <c r="AC201" s="301"/>
      <c r="AD201" s="63"/>
      <c r="AE201" s="305"/>
      <c r="AF201" s="304"/>
      <c r="AG201" s="304"/>
      <c r="AH201" s="304"/>
      <c r="AI201" s="304"/>
      <c r="AJ201" s="304"/>
      <c r="AK201" s="304"/>
      <c r="AL201" s="304"/>
      <c r="AM201" s="304"/>
      <c r="AN201" s="304"/>
      <c r="AO201" s="304"/>
      <c r="AP201" s="304"/>
      <c r="AQ201" s="304"/>
      <c r="AR201" s="304"/>
      <c r="AS201" s="304"/>
      <c r="AT201" s="306">
        <f t="shared" si="31"/>
        <v>0</v>
      </c>
      <c r="AU201" s="62"/>
      <c r="AV201" s="63"/>
      <c r="AW201" s="63"/>
    </row>
    <row r="202" spans="1:49" s="307" customFormat="1" ht="23.25">
      <c r="A202" s="65"/>
      <c r="B202" s="342" t="s">
        <v>108</v>
      </c>
      <c r="C202" s="342" t="s">
        <v>174</v>
      </c>
      <c r="D202" s="300"/>
      <c r="E202" s="301"/>
      <c r="F202" s="64"/>
      <c r="G202" s="64"/>
      <c r="H202" s="64"/>
      <c r="I202" s="64"/>
      <c r="J202" s="64"/>
      <c r="K202" s="64"/>
      <c r="L202" s="64"/>
      <c r="M202" s="302">
        <f t="shared" si="29"/>
        <v>0</v>
      </c>
      <c r="N202" s="303"/>
      <c r="O202" s="303"/>
      <c r="P202" s="304"/>
      <c r="Q202" s="300"/>
      <c r="R202" s="301"/>
      <c r="S202" s="300"/>
      <c r="T202" s="301"/>
      <c r="U202" s="300"/>
      <c r="V202" s="301"/>
      <c r="W202" s="304"/>
      <c r="X202" s="304"/>
      <c r="Y202" s="304"/>
      <c r="Z202" s="48">
        <f t="shared" si="30"/>
        <v>0</v>
      </c>
      <c r="AA202" s="4"/>
      <c r="AB202" s="4"/>
      <c r="AC202" s="301"/>
      <c r="AD202" s="63"/>
      <c r="AE202" s="305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6">
        <f t="shared" si="31"/>
        <v>0</v>
      </c>
      <c r="AU202" s="62"/>
      <c r="AV202" s="63"/>
      <c r="AW202" s="63"/>
    </row>
    <row r="203" spans="1:49" s="307" customFormat="1" ht="23.25">
      <c r="A203" s="65"/>
      <c r="B203" s="371" t="s">
        <v>341</v>
      </c>
      <c r="C203" s="371"/>
      <c r="D203" s="359">
        <f>SUM(D192:D202)</f>
        <v>0</v>
      </c>
      <c r="E203" s="359">
        <f aca="true" t="shared" si="32" ref="E203:AS203">SUM(E192:E202)</f>
        <v>0</v>
      </c>
      <c r="F203" s="359">
        <f t="shared" si="32"/>
        <v>0</v>
      </c>
      <c r="G203" s="359">
        <f t="shared" si="32"/>
        <v>0</v>
      </c>
      <c r="H203" s="359">
        <f t="shared" si="32"/>
        <v>0</v>
      </c>
      <c r="I203" s="359">
        <f t="shared" si="32"/>
        <v>0</v>
      </c>
      <c r="J203" s="359">
        <f t="shared" si="32"/>
        <v>0</v>
      </c>
      <c r="K203" s="359">
        <f t="shared" si="32"/>
        <v>0</v>
      </c>
      <c r="L203" s="359">
        <f t="shared" si="32"/>
        <v>0</v>
      </c>
      <c r="M203" s="359">
        <f t="shared" si="32"/>
        <v>0</v>
      </c>
      <c r="N203" s="359">
        <f t="shared" si="32"/>
        <v>0</v>
      </c>
      <c r="O203" s="359">
        <f t="shared" si="32"/>
        <v>0</v>
      </c>
      <c r="P203" s="359">
        <f t="shared" si="32"/>
        <v>0</v>
      </c>
      <c r="Q203" s="359">
        <f t="shared" si="32"/>
        <v>0</v>
      </c>
      <c r="R203" s="359">
        <f t="shared" si="32"/>
        <v>0</v>
      </c>
      <c r="S203" s="359">
        <f t="shared" si="32"/>
        <v>0</v>
      </c>
      <c r="T203" s="359">
        <f t="shared" si="32"/>
        <v>0</v>
      </c>
      <c r="U203" s="359">
        <f t="shared" si="32"/>
        <v>0</v>
      </c>
      <c r="V203" s="359">
        <f t="shared" si="32"/>
        <v>0</v>
      </c>
      <c r="W203" s="359">
        <f t="shared" si="32"/>
        <v>0</v>
      </c>
      <c r="X203" s="359">
        <f t="shared" si="32"/>
        <v>0</v>
      </c>
      <c r="Y203" s="359">
        <f t="shared" si="32"/>
        <v>0</v>
      </c>
      <c r="Z203" s="359">
        <f t="shared" si="32"/>
        <v>0</v>
      </c>
      <c r="AA203" s="359">
        <f t="shared" si="32"/>
        <v>0</v>
      </c>
      <c r="AB203" s="359">
        <f t="shared" si="32"/>
        <v>0</v>
      </c>
      <c r="AC203" s="359">
        <f t="shared" si="32"/>
        <v>0</v>
      </c>
      <c r="AD203" s="359">
        <f t="shared" si="32"/>
        <v>0</v>
      </c>
      <c r="AE203" s="359">
        <f t="shared" si="32"/>
        <v>0</v>
      </c>
      <c r="AF203" s="359">
        <f t="shared" si="32"/>
        <v>0</v>
      </c>
      <c r="AG203" s="359">
        <f t="shared" si="32"/>
        <v>0</v>
      </c>
      <c r="AH203" s="359">
        <f t="shared" si="32"/>
        <v>0</v>
      </c>
      <c r="AI203" s="359">
        <f t="shared" si="32"/>
        <v>0</v>
      </c>
      <c r="AJ203" s="359">
        <f t="shared" si="32"/>
        <v>0</v>
      </c>
      <c r="AK203" s="359">
        <f t="shared" si="32"/>
        <v>0</v>
      </c>
      <c r="AL203" s="359">
        <f t="shared" si="32"/>
        <v>0</v>
      </c>
      <c r="AM203" s="359">
        <f t="shared" si="32"/>
        <v>0</v>
      </c>
      <c r="AN203" s="359">
        <f t="shared" si="32"/>
        <v>0</v>
      </c>
      <c r="AO203" s="359">
        <f t="shared" si="32"/>
        <v>0</v>
      </c>
      <c r="AP203" s="359">
        <f t="shared" si="32"/>
        <v>0</v>
      </c>
      <c r="AQ203" s="359">
        <f t="shared" si="32"/>
        <v>0</v>
      </c>
      <c r="AR203" s="359">
        <f t="shared" si="32"/>
        <v>0</v>
      </c>
      <c r="AS203" s="359">
        <f t="shared" si="32"/>
        <v>0</v>
      </c>
      <c r="AT203" s="306">
        <f t="shared" si="31"/>
        <v>0</v>
      </c>
      <c r="AU203" s="360"/>
      <c r="AV203" s="361"/>
      <c r="AW203" s="361"/>
    </row>
    <row r="204" spans="1:49" s="54" customFormat="1" ht="23.25">
      <c r="A204" s="76"/>
      <c r="B204" s="362" t="s">
        <v>106</v>
      </c>
      <c r="C204" s="362" t="s">
        <v>156</v>
      </c>
      <c r="D204" s="104">
        <v>3968</v>
      </c>
      <c r="E204" s="105">
        <v>2125</v>
      </c>
      <c r="F204" s="118">
        <v>10705228.61</v>
      </c>
      <c r="G204" s="118">
        <v>5553240.35</v>
      </c>
      <c r="H204" s="118">
        <v>3475457.06</v>
      </c>
      <c r="I204" s="75">
        <v>39</v>
      </c>
      <c r="J204" s="75">
        <v>1</v>
      </c>
      <c r="K204" s="75">
        <v>13</v>
      </c>
      <c r="L204" s="75">
        <v>12</v>
      </c>
      <c r="M204" s="101">
        <f aca="true" t="shared" si="33" ref="M204:M210">SUM(I204:L204)</f>
        <v>65</v>
      </c>
      <c r="N204" s="102"/>
      <c r="O204" s="102"/>
      <c r="P204" s="103"/>
      <c r="Q204" s="104"/>
      <c r="R204" s="105"/>
      <c r="S204" s="104"/>
      <c r="T204" s="105"/>
      <c r="U204" s="104"/>
      <c r="V204" s="105"/>
      <c r="W204" s="103"/>
      <c r="X204" s="103"/>
      <c r="Y204" s="103"/>
      <c r="Z204" s="106">
        <f aca="true" t="shared" si="34" ref="Z204:Z210">SUM(P204:Y204)</f>
        <v>0</v>
      </c>
      <c r="AA204" s="107"/>
      <c r="AB204" s="107"/>
      <c r="AC204" s="105"/>
      <c r="AD204" s="74"/>
      <c r="AE204" s="108"/>
      <c r="AF204" s="103"/>
      <c r="AG204" s="119">
        <f>2388892.61+320987.1+644995.24+246063+177280</f>
        <v>3778217.95</v>
      </c>
      <c r="AH204" s="119">
        <v>251886.26</v>
      </c>
      <c r="AI204" s="119">
        <f>951763+360090</f>
        <v>1311853</v>
      </c>
      <c r="AJ204" s="119">
        <v>2348200</v>
      </c>
      <c r="AK204" s="119">
        <f>2817517.5+283631.25</f>
        <v>3101148.75</v>
      </c>
      <c r="AL204" s="119">
        <f>775000+49700</f>
        <v>824700</v>
      </c>
      <c r="AM204" s="119">
        <v>121425</v>
      </c>
      <c r="AN204" s="119">
        <f>164029+40060.8+111057.71+14500+99195+26790.7+32440+204553+40845+55481+146122.97+1485148.3+35680+158+33245.82</f>
        <v>2489307.3</v>
      </c>
      <c r="AO204" s="119">
        <v>1094775</v>
      </c>
      <c r="AP204" s="119">
        <f>113690+90300</f>
        <v>203990</v>
      </c>
      <c r="AQ204" s="119">
        <v>466448.95</v>
      </c>
      <c r="AR204" s="119">
        <v>0</v>
      </c>
      <c r="AS204" s="119">
        <f>191956+20748+236713.25+4257954+49400+86658.76+30347.56+79324.5+3900+1900</f>
        <v>4958902.069999999</v>
      </c>
      <c r="AT204" s="120">
        <f t="shared" si="31"/>
        <v>20950854.28</v>
      </c>
      <c r="AU204" s="73"/>
      <c r="AV204" s="74"/>
      <c r="AW204" s="74"/>
    </row>
    <row r="205" spans="1:49" s="54" customFormat="1" ht="23.25">
      <c r="A205" s="76"/>
      <c r="B205" s="379" t="s">
        <v>106</v>
      </c>
      <c r="C205" s="379" t="s">
        <v>155</v>
      </c>
      <c r="D205" s="212">
        <v>1454</v>
      </c>
      <c r="E205" s="213">
        <v>1123</v>
      </c>
      <c r="F205" s="214">
        <v>271441.62</v>
      </c>
      <c r="G205" s="214">
        <v>201628.84</v>
      </c>
      <c r="H205" s="215">
        <v>360403.9</v>
      </c>
      <c r="I205" s="216">
        <v>3</v>
      </c>
      <c r="J205" s="216">
        <v>0</v>
      </c>
      <c r="K205" s="216">
        <v>0</v>
      </c>
      <c r="L205" s="216">
        <v>1</v>
      </c>
      <c r="M205" s="217">
        <f t="shared" si="33"/>
        <v>4</v>
      </c>
      <c r="N205" s="218">
        <v>14218</v>
      </c>
      <c r="O205" s="219">
        <v>19023.87</v>
      </c>
      <c r="P205" s="220">
        <v>300000</v>
      </c>
      <c r="Q205" s="221">
        <v>83509.8</v>
      </c>
      <c r="R205" s="222">
        <v>0</v>
      </c>
      <c r="S205" s="223">
        <v>0</v>
      </c>
      <c r="T205" s="222">
        <v>0</v>
      </c>
      <c r="U205" s="223">
        <v>0</v>
      </c>
      <c r="V205" s="222">
        <v>0</v>
      </c>
      <c r="W205" s="224">
        <v>0</v>
      </c>
      <c r="X205" s="225">
        <v>91100</v>
      </c>
      <c r="Y205" s="224">
        <v>0</v>
      </c>
      <c r="Z205" s="226">
        <f t="shared" si="34"/>
        <v>474609.8</v>
      </c>
      <c r="AA205" s="227">
        <v>0</v>
      </c>
      <c r="AB205" s="228">
        <v>122240</v>
      </c>
      <c r="AC205" s="222">
        <v>0</v>
      </c>
      <c r="AD205" s="229">
        <v>0</v>
      </c>
      <c r="AE205" s="224">
        <v>0</v>
      </c>
      <c r="AF205" s="230">
        <v>94726.86163928194</v>
      </c>
      <c r="AG205" s="230">
        <v>84382.76</v>
      </c>
      <c r="AH205" s="224">
        <v>0</v>
      </c>
      <c r="AI205" s="231">
        <v>102040</v>
      </c>
      <c r="AJ205" s="232">
        <v>108000</v>
      </c>
      <c r="AK205" s="233">
        <v>54750</v>
      </c>
      <c r="AL205" s="234">
        <v>18000</v>
      </c>
      <c r="AM205" s="235">
        <v>0</v>
      </c>
      <c r="AN205" s="231">
        <v>36600</v>
      </c>
      <c r="AO205" s="231">
        <v>38835.77</v>
      </c>
      <c r="AP205" s="231">
        <v>7670</v>
      </c>
      <c r="AQ205" s="224">
        <v>0</v>
      </c>
      <c r="AR205" s="225">
        <v>93700</v>
      </c>
      <c r="AS205" s="231">
        <v>5096</v>
      </c>
      <c r="AT205" s="236">
        <f t="shared" si="31"/>
        <v>549074.53</v>
      </c>
      <c r="AU205" s="73"/>
      <c r="AV205" s="74"/>
      <c r="AW205" s="74"/>
    </row>
    <row r="206" spans="1:49" s="54" customFormat="1" ht="23.25">
      <c r="A206" s="76"/>
      <c r="B206" s="379" t="s">
        <v>106</v>
      </c>
      <c r="C206" s="379" t="s">
        <v>154</v>
      </c>
      <c r="D206" s="212">
        <v>2015</v>
      </c>
      <c r="E206" s="213">
        <v>1497</v>
      </c>
      <c r="F206" s="214">
        <v>560219.63</v>
      </c>
      <c r="G206" s="214">
        <v>502737.14</v>
      </c>
      <c r="H206" s="215">
        <v>610152.31</v>
      </c>
      <c r="I206" s="216">
        <v>3</v>
      </c>
      <c r="J206" s="216">
        <v>0</v>
      </c>
      <c r="K206" s="216">
        <v>0</v>
      </c>
      <c r="L206" s="216">
        <v>1</v>
      </c>
      <c r="M206" s="217">
        <f t="shared" si="33"/>
        <v>4</v>
      </c>
      <c r="N206" s="237">
        <v>20465</v>
      </c>
      <c r="O206" s="238">
        <v>19788.05</v>
      </c>
      <c r="P206" s="220">
        <v>300000</v>
      </c>
      <c r="Q206" s="221">
        <v>58023</v>
      </c>
      <c r="R206" s="222">
        <v>0</v>
      </c>
      <c r="S206" s="223">
        <v>0</v>
      </c>
      <c r="T206" s="222">
        <v>0</v>
      </c>
      <c r="U206" s="223">
        <v>0</v>
      </c>
      <c r="V206" s="222">
        <v>0</v>
      </c>
      <c r="W206" s="224">
        <v>0</v>
      </c>
      <c r="X206" s="225">
        <v>96700</v>
      </c>
      <c r="Y206" s="224">
        <v>0</v>
      </c>
      <c r="Z206" s="226">
        <f t="shared" si="34"/>
        <v>454723</v>
      </c>
      <c r="AA206" s="227">
        <v>0</v>
      </c>
      <c r="AB206" s="239">
        <v>0</v>
      </c>
      <c r="AC206" s="222">
        <v>0</v>
      </c>
      <c r="AD206" s="229">
        <v>0</v>
      </c>
      <c r="AE206" s="224">
        <v>0</v>
      </c>
      <c r="AF206" s="230">
        <v>89722.12362852575</v>
      </c>
      <c r="AG206" s="230">
        <v>91168.43</v>
      </c>
      <c r="AH206" s="224">
        <v>0</v>
      </c>
      <c r="AI206" s="230">
        <v>102040</v>
      </c>
      <c r="AJ206" s="232">
        <v>108000</v>
      </c>
      <c r="AK206" s="240">
        <v>60150</v>
      </c>
      <c r="AL206" s="241">
        <v>0</v>
      </c>
      <c r="AM206" s="242">
        <v>5604</v>
      </c>
      <c r="AN206" s="230">
        <v>42204</v>
      </c>
      <c r="AO206" s="231">
        <v>29706.79</v>
      </c>
      <c r="AP206" s="243">
        <v>0</v>
      </c>
      <c r="AQ206" s="224">
        <v>0</v>
      </c>
      <c r="AR206" s="225">
        <v>96700</v>
      </c>
      <c r="AS206" s="230">
        <v>5096</v>
      </c>
      <c r="AT206" s="236">
        <f t="shared" si="31"/>
        <v>540669.22</v>
      </c>
      <c r="AU206" s="73"/>
      <c r="AV206" s="74"/>
      <c r="AW206" s="74"/>
    </row>
    <row r="207" spans="1:49" s="54" customFormat="1" ht="23.25">
      <c r="A207" s="76"/>
      <c r="B207" s="379" t="s">
        <v>106</v>
      </c>
      <c r="C207" s="379" t="s">
        <v>153</v>
      </c>
      <c r="D207" s="212">
        <v>1497</v>
      </c>
      <c r="E207" s="213">
        <v>1160</v>
      </c>
      <c r="F207" s="244">
        <v>764453.15</v>
      </c>
      <c r="G207" s="244">
        <v>737193.52</v>
      </c>
      <c r="H207" s="215">
        <v>670460.46</v>
      </c>
      <c r="I207" s="216">
        <v>2</v>
      </c>
      <c r="J207" s="216">
        <v>0</v>
      </c>
      <c r="K207" s="216">
        <v>0</v>
      </c>
      <c r="L207" s="216">
        <v>2</v>
      </c>
      <c r="M207" s="217">
        <f t="shared" si="33"/>
        <v>4</v>
      </c>
      <c r="N207" s="218">
        <v>8090</v>
      </c>
      <c r="O207" s="218">
        <v>20021.79</v>
      </c>
      <c r="P207" s="220">
        <v>300000</v>
      </c>
      <c r="Q207" s="221">
        <v>56760.06</v>
      </c>
      <c r="R207" s="222">
        <v>0</v>
      </c>
      <c r="S207" s="223">
        <v>0</v>
      </c>
      <c r="T207" s="222">
        <v>0</v>
      </c>
      <c r="U207" s="223">
        <v>0</v>
      </c>
      <c r="V207" s="222">
        <v>0</v>
      </c>
      <c r="W207" s="224">
        <v>0</v>
      </c>
      <c r="X207" s="225">
        <v>82200</v>
      </c>
      <c r="Y207" s="224">
        <v>0</v>
      </c>
      <c r="Z207" s="226">
        <f t="shared" si="34"/>
        <v>438960.06</v>
      </c>
      <c r="AA207" s="227">
        <v>0</v>
      </c>
      <c r="AB207" s="228">
        <v>69000</v>
      </c>
      <c r="AC207" s="222">
        <v>0</v>
      </c>
      <c r="AD207" s="229">
        <v>0</v>
      </c>
      <c r="AE207" s="224">
        <v>0</v>
      </c>
      <c r="AF207" s="230">
        <v>76260.85024479876</v>
      </c>
      <c r="AG207" s="230">
        <v>83117.88</v>
      </c>
      <c r="AH207" s="224">
        <v>0</v>
      </c>
      <c r="AI207" s="231">
        <v>248245</v>
      </c>
      <c r="AJ207" s="245">
        <v>86400</v>
      </c>
      <c r="AK207" s="246">
        <v>56850</v>
      </c>
      <c r="AL207" s="234">
        <v>18000</v>
      </c>
      <c r="AM207" s="235">
        <v>0</v>
      </c>
      <c r="AN207" s="231">
        <v>36000</v>
      </c>
      <c r="AO207" s="231">
        <v>30274.95</v>
      </c>
      <c r="AP207" s="231">
        <v>24290</v>
      </c>
      <c r="AQ207" s="224">
        <v>0</v>
      </c>
      <c r="AR207" s="225">
        <v>82200</v>
      </c>
      <c r="AS207" s="247">
        <v>20178</v>
      </c>
      <c r="AT207" s="236">
        <f t="shared" si="31"/>
        <v>685555.83</v>
      </c>
      <c r="AU207" s="73"/>
      <c r="AV207" s="74"/>
      <c r="AW207" s="74"/>
    </row>
    <row r="208" spans="1:49" s="54" customFormat="1" ht="23.25">
      <c r="A208" s="76"/>
      <c r="B208" s="379" t="s">
        <v>106</v>
      </c>
      <c r="C208" s="379" t="s">
        <v>152</v>
      </c>
      <c r="D208" s="212">
        <v>2136</v>
      </c>
      <c r="E208" s="213">
        <v>1665</v>
      </c>
      <c r="F208" s="244">
        <v>329246.8</v>
      </c>
      <c r="G208" s="244">
        <v>125088.53</v>
      </c>
      <c r="H208" s="215">
        <v>29727.37</v>
      </c>
      <c r="I208" s="216">
        <v>2</v>
      </c>
      <c r="J208" s="216">
        <v>0</v>
      </c>
      <c r="K208" s="216">
        <v>1</v>
      </c>
      <c r="L208" s="216">
        <v>1</v>
      </c>
      <c r="M208" s="217">
        <f t="shared" si="33"/>
        <v>4</v>
      </c>
      <c r="N208" s="218">
        <v>25095</v>
      </c>
      <c r="O208" s="219">
        <v>20326.82</v>
      </c>
      <c r="P208" s="220">
        <v>330000</v>
      </c>
      <c r="Q208" s="221">
        <v>85688.57</v>
      </c>
      <c r="R208" s="222">
        <v>0</v>
      </c>
      <c r="S208" s="223">
        <v>0</v>
      </c>
      <c r="T208" s="222">
        <v>0</v>
      </c>
      <c r="U208" s="223">
        <v>0</v>
      </c>
      <c r="V208" s="222">
        <v>0</v>
      </c>
      <c r="W208" s="224">
        <v>0</v>
      </c>
      <c r="X208" s="225">
        <v>78700</v>
      </c>
      <c r="Y208" s="224">
        <v>0</v>
      </c>
      <c r="Z208" s="226">
        <f t="shared" si="34"/>
        <v>494388.57</v>
      </c>
      <c r="AA208" s="227">
        <v>0</v>
      </c>
      <c r="AB208" s="228">
        <v>30000</v>
      </c>
      <c r="AC208" s="222">
        <v>0</v>
      </c>
      <c r="AD208" s="248">
        <v>395875</v>
      </c>
      <c r="AE208" s="224">
        <v>0</v>
      </c>
      <c r="AF208" s="230">
        <v>104373.56352961334</v>
      </c>
      <c r="AG208" s="230">
        <v>94474.72999999998</v>
      </c>
      <c r="AH208" s="224">
        <v>0</v>
      </c>
      <c r="AI208" s="231">
        <v>383165</v>
      </c>
      <c r="AJ208" s="249">
        <v>103200</v>
      </c>
      <c r="AK208" s="240">
        <v>60150</v>
      </c>
      <c r="AL208" s="250">
        <v>18000</v>
      </c>
      <c r="AM208" s="235">
        <v>0</v>
      </c>
      <c r="AN208" s="231">
        <v>36600</v>
      </c>
      <c r="AO208" s="231">
        <v>27824.08</v>
      </c>
      <c r="AP208" s="243">
        <v>0</v>
      </c>
      <c r="AQ208" s="224">
        <v>0</v>
      </c>
      <c r="AR208" s="225">
        <v>78700</v>
      </c>
      <c r="AS208" s="231">
        <v>8979</v>
      </c>
      <c r="AT208" s="236">
        <f t="shared" si="31"/>
        <v>811092.8099999999</v>
      </c>
      <c r="AU208" s="73"/>
      <c r="AV208" s="74"/>
      <c r="AW208" s="74"/>
    </row>
    <row r="209" spans="1:49" s="54" customFormat="1" ht="23.25">
      <c r="A209" s="76"/>
      <c r="B209" s="379" t="s">
        <v>106</v>
      </c>
      <c r="C209" s="379" t="s">
        <v>151</v>
      </c>
      <c r="D209" s="212">
        <v>3731</v>
      </c>
      <c r="E209" s="213">
        <v>3153</v>
      </c>
      <c r="F209" s="214">
        <v>519389.75</v>
      </c>
      <c r="G209" s="214">
        <v>345392.59</v>
      </c>
      <c r="H209" s="215">
        <v>305953.24</v>
      </c>
      <c r="I209" s="216">
        <v>2</v>
      </c>
      <c r="J209" s="216">
        <v>0</v>
      </c>
      <c r="K209" s="216">
        <v>0</v>
      </c>
      <c r="L209" s="216">
        <v>3</v>
      </c>
      <c r="M209" s="217">
        <f t="shared" si="33"/>
        <v>5</v>
      </c>
      <c r="N209" s="251">
        <v>5740</v>
      </c>
      <c r="O209" s="238">
        <v>9378.54</v>
      </c>
      <c r="P209" s="220">
        <v>330000</v>
      </c>
      <c r="Q209" s="221">
        <v>101906.07</v>
      </c>
      <c r="R209" s="222">
        <v>0</v>
      </c>
      <c r="S209" s="223">
        <v>0</v>
      </c>
      <c r="T209" s="222">
        <v>0</v>
      </c>
      <c r="U209" s="223">
        <v>0</v>
      </c>
      <c r="V209" s="222">
        <v>0</v>
      </c>
      <c r="W209" s="224">
        <v>0</v>
      </c>
      <c r="X209" s="225">
        <v>51500</v>
      </c>
      <c r="Y209" s="224">
        <v>0</v>
      </c>
      <c r="Z209" s="226">
        <f t="shared" si="34"/>
        <v>483406.07</v>
      </c>
      <c r="AA209" s="227">
        <v>0</v>
      </c>
      <c r="AB209" s="252">
        <v>185225</v>
      </c>
      <c r="AC209" s="222">
        <v>0</v>
      </c>
      <c r="AD209" s="229">
        <v>0</v>
      </c>
      <c r="AE209" s="224">
        <v>0</v>
      </c>
      <c r="AF209" s="230">
        <v>146799.17080661358</v>
      </c>
      <c r="AG209" s="230">
        <v>104877.21</v>
      </c>
      <c r="AH209" s="224">
        <v>0</v>
      </c>
      <c r="AI209" s="230">
        <v>362570</v>
      </c>
      <c r="AJ209" s="232">
        <v>148800</v>
      </c>
      <c r="AK209" s="233">
        <v>60150</v>
      </c>
      <c r="AL209" s="234">
        <v>18000</v>
      </c>
      <c r="AM209" s="242">
        <v>5604</v>
      </c>
      <c r="AN209" s="230">
        <v>5604</v>
      </c>
      <c r="AO209" s="230">
        <v>38297.88</v>
      </c>
      <c r="AP209" s="230">
        <v>10625</v>
      </c>
      <c r="AQ209" s="224">
        <v>0</v>
      </c>
      <c r="AR209" s="225">
        <v>51500</v>
      </c>
      <c r="AS209" s="243">
        <v>0</v>
      </c>
      <c r="AT209" s="236">
        <f t="shared" si="31"/>
        <v>806028.09</v>
      </c>
      <c r="AU209" s="73"/>
      <c r="AV209" s="74"/>
      <c r="AW209" s="74"/>
    </row>
    <row r="210" spans="1:49" s="54" customFormat="1" ht="23.25">
      <c r="A210" s="76"/>
      <c r="B210" s="379" t="s">
        <v>106</v>
      </c>
      <c r="C210" s="379" t="s">
        <v>150</v>
      </c>
      <c r="D210" s="212">
        <v>1453</v>
      </c>
      <c r="E210" s="213">
        <v>1164</v>
      </c>
      <c r="F210" s="214">
        <v>326228.94</v>
      </c>
      <c r="G210" s="214">
        <v>238866.47</v>
      </c>
      <c r="H210" s="215">
        <v>336106.51</v>
      </c>
      <c r="I210" s="216">
        <v>3</v>
      </c>
      <c r="J210" s="216">
        <v>0</v>
      </c>
      <c r="K210" s="216">
        <v>0</v>
      </c>
      <c r="L210" s="216">
        <v>1</v>
      </c>
      <c r="M210" s="217">
        <f t="shared" si="33"/>
        <v>4</v>
      </c>
      <c r="N210" s="237">
        <v>3160</v>
      </c>
      <c r="O210" s="238">
        <v>10174.05</v>
      </c>
      <c r="P210" s="220">
        <v>300000</v>
      </c>
      <c r="Q210" s="221">
        <v>40932.98</v>
      </c>
      <c r="R210" s="222">
        <v>0</v>
      </c>
      <c r="S210" s="223">
        <v>0</v>
      </c>
      <c r="T210" s="222">
        <v>0</v>
      </c>
      <c r="U210" s="223">
        <v>0</v>
      </c>
      <c r="V210" s="222">
        <v>0</v>
      </c>
      <c r="W210" s="224">
        <v>0</v>
      </c>
      <c r="X210" s="225">
        <v>66200</v>
      </c>
      <c r="Y210" s="224">
        <v>0</v>
      </c>
      <c r="Z210" s="226">
        <f t="shared" si="34"/>
        <v>407132.98</v>
      </c>
      <c r="AA210" s="227">
        <v>0</v>
      </c>
      <c r="AB210" s="228">
        <v>126750</v>
      </c>
      <c r="AC210" s="222">
        <v>0</v>
      </c>
      <c r="AD210" s="229">
        <v>0</v>
      </c>
      <c r="AE210" s="224">
        <v>0</v>
      </c>
      <c r="AF210" s="230">
        <v>81179.41529848104</v>
      </c>
      <c r="AG210" s="230">
        <v>67556.76999999999</v>
      </c>
      <c r="AH210" s="224">
        <v>0</v>
      </c>
      <c r="AI210" s="231">
        <v>107136</v>
      </c>
      <c r="AJ210" s="245">
        <v>105600</v>
      </c>
      <c r="AK210" s="240">
        <v>54750</v>
      </c>
      <c r="AL210" s="234">
        <v>18000</v>
      </c>
      <c r="AM210" s="235">
        <v>0</v>
      </c>
      <c r="AN210" s="231">
        <v>36600</v>
      </c>
      <c r="AO210" s="231">
        <v>39655.21</v>
      </c>
      <c r="AP210" s="231">
        <v>30000</v>
      </c>
      <c r="AQ210" s="224">
        <v>0</v>
      </c>
      <c r="AR210" s="225">
        <v>66200</v>
      </c>
      <c r="AS210" s="243">
        <v>0</v>
      </c>
      <c r="AT210" s="236">
        <f t="shared" si="31"/>
        <v>525497.98</v>
      </c>
      <c r="AU210" s="73"/>
      <c r="AV210" s="74"/>
      <c r="AW210" s="74"/>
    </row>
    <row r="211" spans="1:49" s="378" customFormat="1" ht="23.25">
      <c r="A211" s="373"/>
      <c r="B211" s="380" t="s">
        <v>342</v>
      </c>
      <c r="C211" s="380"/>
      <c r="D211" s="374">
        <f>SUM(D204:D210)</f>
        <v>16254</v>
      </c>
      <c r="E211" s="374">
        <f aca="true" t="shared" si="35" ref="E211:AS211">SUM(E204:E210)</f>
        <v>11887</v>
      </c>
      <c r="F211" s="374">
        <f t="shared" si="35"/>
        <v>13476208.5</v>
      </c>
      <c r="G211" s="374">
        <f t="shared" si="35"/>
        <v>7704147.4399999995</v>
      </c>
      <c r="H211" s="374">
        <f t="shared" si="35"/>
        <v>5788260.85</v>
      </c>
      <c r="I211" s="374">
        <f t="shared" si="35"/>
        <v>54</v>
      </c>
      <c r="J211" s="374">
        <f t="shared" si="35"/>
        <v>1</v>
      </c>
      <c r="K211" s="374">
        <f t="shared" si="35"/>
        <v>14</v>
      </c>
      <c r="L211" s="374">
        <f t="shared" si="35"/>
        <v>21</v>
      </c>
      <c r="M211" s="374">
        <f t="shared" si="35"/>
        <v>90</v>
      </c>
      <c r="N211" s="374">
        <f t="shared" si="35"/>
        <v>76768</v>
      </c>
      <c r="O211" s="374">
        <f t="shared" si="35"/>
        <v>98713.12000000001</v>
      </c>
      <c r="P211" s="374">
        <f t="shared" si="35"/>
        <v>1860000</v>
      </c>
      <c r="Q211" s="374">
        <f t="shared" si="35"/>
        <v>426820.48</v>
      </c>
      <c r="R211" s="374">
        <f t="shared" si="35"/>
        <v>0</v>
      </c>
      <c r="S211" s="374">
        <f t="shared" si="35"/>
        <v>0</v>
      </c>
      <c r="T211" s="374">
        <f t="shared" si="35"/>
        <v>0</v>
      </c>
      <c r="U211" s="374">
        <f t="shared" si="35"/>
        <v>0</v>
      </c>
      <c r="V211" s="374">
        <f t="shared" si="35"/>
        <v>0</v>
      </c>
      <c r="W211" s="374">
        <f t="shared" si="35"/>
        <v>0</v>
      </c>
      <c r="X211" s="374">
        <f t="shared" si="35"/>
        <v>466400</v>
      </c>
      <c r="Y211" s="374">
        <f t="shared" si="35"/>
        <v>0</v>
      </c>
      <c r="Z211" s="374">
        <f t="shared" si="35"/>
        <v>2753220.48</v>
      </c>
      <c r="AA211" s="374">
        <f t="shared" si="35"/>
        <v>0</v>
      </c>
      <c r="AB211" s="374">
        <f t="shared" si="35"/>
        <v>533215</v>
      </c>
      <c r="AC211" s="374">
        <f t="shared" si="35"/>
        <v>0</v>
      </c>
      <c r="AD211" s="374">
        <f t="shared" si="35"/>
        <v>395875</v>
      </c>
      <c r="AE211" s="374">
        <f t="shared" si="35"/>
        <v>0</v>
      </c>
      <c r="AF211" s="374">
        <f t="shared" si="35"/>
        <v>593061.9851473144</v>
      </c>
      <c r="AG211" s="374">
        <f t="shared" si="35"/>
        <v>4303795.7299999995</v>
      </c>
      <c r="AH211" s="374">
        <f t="shared" si="35"/>
        <v>251886.26</v>
      </c>
      <c r="AI211" s="374">
        <f t="shared" si="35"/>
        <v>2617049</v>
      </c>
      <c r="AJ211" s="374">
        <f t="shared" si="35"/>
        <v>3008200</v>
      </c>
      <c r="AK211" s="374">
        <f t="shared" si="35"/>
        <v>3447948.75</v>
      </c>
      <c r="AL211" s="374">
        <f t="shared" si="35"/>
        <v>914700</v>
      </c>
      <c r="AM211" s="374">
        <f t="shared" si="35"/>
        <v>132633</v>
      </c>
      <c r="AN211" s="374">
        <f t="shared" si="35"/>
        <v>2682915.3</v>
      </c>
      <c r="AO211" s="374">
        <f t="shared" si="35"/>
        <v>1299369.68</v>
      </c>
      <c r="AP211" s="374">
        <f t="shared" si="35"/>
        <v>276575</v>
      </c>
      <c r="AQ211" s="374">
        <f t="shared" si="35"/>
        <v>466448.95</v>
      </c>
      <c r="AR211" s="374">
        <f t="shared" si="35"/>
        <v>469000</v>
      </c>
      <c r="AS211" s="374">
        <f t="shared" si="35"/>
        <v>4998251.069999999</v>
      </c>
      <c r="AT211" s="375">
        <f t="shared" si="31"/>
        <v>24868772.74</v>
      </c>
      <c r="AU211" s="376"/>
      <c r="AV211" s="377"/>
      <c r="AW211" s="377"/>
    </row>
    <row r="212" spans="1:49" s="307" customFormat="1" ht="23.25">
      <c r="A212" s="65"/>
      <c r="B212" s="370" t="s">
        <v>105</v>
      </c>
      <c r="C212" s="370" t="s">
        <v>143</v>
      </c>
      <c r="D212" s="300"/>
      <c r="E212" s="301"/>
      <c r="F212" s="64"/>
      <c r="G212" s="64"/>
      <c r="H212" s="64"/>
      <c r="I212" s="64"/>
      <c r="J212" s="64"/>
      <c r="K212" s="64"/>
      <c r="L212" s="64"/>
      <c r="M212" s="302">
        <f t="shared" si="29"/>
        <v>0</v>
      </c>
      <c r="N212" s="303"/>
      <c r="O212" s="303"/>
      <c r="P212" s="304"/>
      <c r="Q212" s="300"/>
      <c r="R212" s="301"/>
      <c r="S212" s="300"/>
      <c r="T212" s="301"/>
      <c r="U212" s="300"/>
      <c r="V212" s="301"/>
      <c r="W212" s="304"/>
      <c r="X212" s="304"/>
      <c r="Y212" s="304"/>
      <c r="Z212" s="48">
        <f t="shared" si="30"/>
        <v>0</v>
      </c>
      <c r="AA212" s="4"/>
      <c r="AB212" s="4"/>
      <c r="AC212" s="301"/>
      <c r="AD212" s="63"/>
      <c r="AE212" s="305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6">
        <f t="shared" si="31"/>
        <v>0</v>
      </c>
      <c r="AU212" s="62"/>
      <c r="AV212" s="63"/>
      <c r="AW212" s="63"/>
    </row>
    <row r="213" spans="1:49" s="307" customFormat="1" ht="23.25">
      <c r="A213" s="65"/>
      <c r="B213" s="342" t="s">
        <v>105</v>
      </c>
      <c r="C213" s="342" t="s">
        <v>149</v>
      </c>
      <c r="D213" s="300"/>
      <c r="E213" s="301"/>
      <c r="F213" s="64"/>
      <c r="G213" s="64"/>
      <c r="H213" s="64"/>
      <c r="I213" s="64"/>
      <c r="J213" s="64"/>
      <c r="K213" s="64"/>
      <c r="L213" s="64"/>
      <c r="M213" s="302">
        <f t="shared" si="29"/>
        <v>0</v>
      </c>
      <c r="N213" s="303"/>
      <c r="O213" s="303"/>
      <c r="P213" s="304"/>
      <c r="Q213" s="300"/>
      <c r="R213" s="301"/>
      <c r="S213" s="300"/>
      <c r="T213" s="301"/>
      <c r="U213" s="300"/>
      <c r="V213" s="301"/>
      <c r="W213" s="304"/>
      <c r="X213" s="304"/>
      <c r="Y213" s="304"/>
      <c r="Z213" s="48">
        <f t="shared" si="30"/>
        <v>0</v>
      </c>
      <c r="AA213" s="4"/>
      <c r="AB213" s="4"/>
      <c r="AC213" s="301"/>
      <c r="AD213" s="63"/>
      <c r="AE213" s="305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6">
        <f t="shared" si="31"/>
        <v>0</v>
      </c>
      <c r="AU213" s="62"/>
      <c r="AV213" s="63"/>
      <c r="AW213" s="63"/>
    </row>
    <row r="214" spans="1:49" s="307" customFormat="1" ht="23.25">
      <c r="A214" s="65"/>
      <c r="B214" s="342" t="s">
        <v>105</v>
      </c>
      <c r="C214" s="342" t="s">
        <v>148</v>
      </c>
      <c r="D214" s="300"/>
      <c r="E214" s="301"/>
      <c r="F214" s="64"/>
      <c r="G214" s="64"/>
      <c r="H214" s="64"/>
      <c r="I214" s="64"/>
      <c r="J214" s="64"/>
      <c r="K214" s="64"/>
      <c r="L214" s="64"/>
      <c r="M214" s="302">
        <f t="shared" si="29"/>
        <v>0</v>
      </c>
      <c r="N214" s="303"/>
      <c r="O214" s="303"/>
      <c r="P214" s="304"/>
      <c r="Q214" s="300"/>
      <c r="R214" s="301"/>
      <c r="S214" s="300"/>
      <c r="T214" s="301"/>
      <c r="U214" s="300"/>
      <c r="V214" s="301"/>
      <c r="W214" s="304"/>
      <c r="X214" s="304"/>
      <c r="Y214" s="304"/>
      <c r="Z214" s="48">
        <f t="shared" si="30"/>
        <v>0</v>
      </c>
      <c r="AA214" s="4"/>
      <c r="AB214" s="4"/>
      <c r="AC214" s="301"/>
      <c r="AD214" s="63"/>
      <c r="AE214" s="305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6">
        <f t="shared" si="31"/>
        <v>0</v>
      </c>
      <c r="AU214" s="62"/>
      <c r="AV214" s="63"/>
      <c r="AW214" s="63"/>
    </row>
    <row r="215" spans="1:49" s="307" customFormat="1" ht="23.25">
      <c r="A215" s="65"/>
      <c r="B215" s="342" t="s">
        <v>105</v>
      </c>
      <c r="C215" s="342" t="s">
        <v>147</v>
      </c>
      <c r="D215" s="300"/>
      <c r="E215" s="301"/>
      <c r="F215" s="64"/>
      <c r="G215" s="64"/>
      <c r="H215" s="64"/>
      <c r="I215" s="64"/>
      <c r="J215" s="64"/>
      <c r="K215" s="64"/>
      <c r="L215" s="64"/>
      <c r="M215" s="302">
        <f t="shared" si="29"/>
        <v>0</v>
      </c>
      <c r="N215" s="303"/>
      <c r="O215" s="303"/>
      <c r="P215" s="304"/>
      <c r="Q215" s="300"/>
      <c r="R215" s="301"/>
      <c r="S215" s="300"/>
      <c r="T215" s="301"/>
      <c r="U215" s="300"/>
      <c r="V215" s="301"/>
      <c r="W215" s="304"/>
      <c r="X215" s="304"/>
      <c r="Y215" s="304"/>
      <c r="Z215" s="48">
        <f t="shared" si="30"/>
        <v>0</v>
      </c>
      <c r="AA215" s="4"/>
      <c r="AB215" s="4"/>
      <c r="AC215" s="301"/>
      <c r="AD215" s="63"/>
      <c r="AE215" s="305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6">
        <f t="shared" si="31"/>
        <v>0</v>
      </c>
      <c r="AU215" s="62"/>
      <c r="AV215" s="63"/>
      <c r="AW215" s="63"/>
    </row>
    <row r="216" spans="1:49" s="307" customFormat="1" ht="23.25">
      <c r="A216" s="65"/>
      <c r="B216" s="342" t="s">
        <v>105</v>
      </c>
      <c r="C216" s="342" t="s">
        <v>146</v>
      </c>
      <c r="D216" s="300"/>
      <c r="E216" s="301"/>
      <c r="F216" s="64"/>
      <c r="G216" s="64"/>
      <c r="H216" s="64"/>
      <c r="I216" s="64"/>
      <c r="J216" s="64"/>
      <c r="K216" s="64"/>
      <c r="L216" s="64"/>
      <c r="M216" s="302">
        <f t="shared" si="29"/>
        <v>0</v>
      </c>
      <c r="N216" s="303"/>
      <c r="O216" s="303"/>
      <c r="P216" s="304"/>
      <c r="Q216" s="300"/>
      <c r="R216" s="301"/>
      <c r="S216" s="300"/>
      <c r="T216" s="301"/>
      <c r="U216" s="300"/>
      <c r="V216" s="301"/>
      <c r="W216" s="304"/>
      <c r="X216" s="304"/>
      <c r="Y216" s="304"/>
      <c r="Z216" s="48">
        <f t="shared" si="30"/>
        <v>0</v>
      </c>
      <c r="AA216" s="4"/>
      <c r="AB216" s="4"/>
      <c r="AC216" s="301"/>
      <c r="AD216" s="63"/>
      <c r="AE216" s="305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6">
        <f t="shared" si="31"/>
        <v>0</v>
      </c>
      <c r="AU216" s="62"/>
      <c r="AV216" s="63"/>
      <c r="AW216" s="63"/>
    </row>
    <row r="217" spans="1:49" s="307" customFormat="1" ht="23.25">
      <c r="A217" s="65"/>
      <c r="B217" s="342" t="s">
        <v>105</v>
      </c>
      <c r="C217" s="342" t="s">
        <v>145</v>
      </c>
      <c r="D217" s="300"/>
      <c r="E217" s="301"/>
      <c r="F217" s="64"/>
      <c r="G217" s="64"/>
      <c r="H217" s="64"/>
      <c r="I217" s="64"/>
      <c r="J217" s="64"/>
      <c r="K217" s="64"/>
      <c r="L217" s="64"/>
      <c r="M217" s="302">
        <f t="shared" si="29"/>
        <v>0</v>
      </c>
      <c r="N217" s="303"/>
      <c r="O217" s="303"/>
      <c r="P217" s="304"/>
      <c r="Q217" s="300"/>
      <c r="R217" s="301"/>
      <c r="S217" s="300"/>
      <c r="T217" s="301"/>
      <c r="U217" s="300"/>
      <c r="V217" s="301"/>
      <c r="W217" s="304"/>
      <c r="X217" s="304"/>
      <c r="Y217" s="304"/>
      <c r="Z217" s="48">
        <f t="shared" si="30"/>
        <v>0</v>
      </c>
      <c r="AA217" s="4"/>
      <c r="AB217" s="4"/>
      <c r="AC217" s="301"/>
      <c r="AD217" s="63"/>
      <c r="AE217" s="305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6">
        <f t="shared" si="31"/>
        <v>0</v>
      </c>
      <c r="AU217" s="62"/>
      <c r="AV217" s="63"/>
      <c r="AW217" s="63"/>
    </row>
    <row r="218" spans="1:49" s="307" customFormat="1" ht="23.25">
      <c r="A218" s="65"/>
      <c r="B218" s="342" t="s">
        <v>105</v>
      </c>
      <c r="C218" s="342" t="s">
        <v>144</v>
      </c>
      <c r="D218" s="300"/>
      <c r="E218" s="301"/>
      <c r="F218" s="64"/>
      <c r="G218" s="64"/>
      <c r="H218" s="64"/>
      <c r="I218" s="64"/>
      <c r="J218" s="64"/>
      <c r="K218" s="64"/>
      <c r="L218" s="64"/>
      <c r="M218" s="302">
        <f t="shared" si="29"/>
        <v>0</v>
      </c>
      <c r="N218" s="303"/>
      <c r="O218" s="303"/>
      <c r="P218" s="304"/>
      <c r="Q218" s="300"/>
      <c r="R218" s="301"/>
      <c r="S218" s="300"/>
      <c r="T218" s="301"/>
      <c r="U218" s="300"/>
      <c r="V218" s="301"/>
      <c r="W218" s="304"/>
      <c r="X218" s="304"/>
      <c r="Y218" s="304"/>
      <c r="Z218" s="48">
        <f t="shared" si="30"/>
        <v>0</v>
      </c>
      <c r="AA218" s="4"/>
      <c r="AB218" s="4"/>
      <c r="AC218" s="301"/>
      <c r="AD218" s="63"/>
      <c r="AE218" s="305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6">
        <f t="shared" si="31"/>
        <v>0</v>
      </c>
      <c r="AU218" s="62"/>
      <c r="AV218" s="63"/>
      <c r="AW218" s="63"/>
    </row>
    <row r="219" spans="1:49" s="307" customFormat="1" ht="23.25">
      <c r="A219" s="65"/>
      <c r="B219" s="342" t="s">
        <v>105</v>
      </c>
      <c r="C219" s="342" t="s">
        <v>142</v>
      </c>
      <c r="D219" s="300"/>
      <c r="E219" s="301"/>
      <c r="F219" s="64"/>
      <c r="G219" s="64"/>
      <c r="H219" s="64"/>
      <c r="I219" s="64"/>
      <c r="J219" s="64"/>
      <c r="K219" s="64"/>
      <c r="L219" s="64"/>
      <c r="M219" s="302">
        <f t="shared" si="29"/>
        <v>0</v>
      </c>
      <c r="N219" s="303"/>
      <c r="O219" s="303"/>
      <c r="P219" s="304"/>
      <c r="Q219" s="300"/>
      <c r="R219" s="301"/>
      <c r="S219" s="300"/>
      <c r="T219" s="301"/>
      <c r="U219" s="300"/>
      <c r="V219" s="301"/>
      <c r="W219" s="304"/>
      <c r="X219" s="304"/>
      <c r="Y219" s="304"/>
      <c r="Z219" s="48">
        <f t="shared" si="30"/>
        <v>0</v>
      </c>
      <c r="AA219" s="4"/>
      <c r="AB219" s="4"/>
      <c r="AC219" s="301"/>
      <c r="AD219" s="63"/>
      <c r="AE219" s="305"/>
      <c r="AF219" s="304"/>
      <c r="AG219" s="304"/>
      <c r="AH219" s="304"/>
      <c r="AI219" s="304"/>
      <c r="AJ219" s="304"/>
      <c r="AK219" s="304"/>
      <c r="AL219" s="304"/>
      <c r="AM219" s="304"/>
      <c r="AN219" s="304"/>
      <c r="AO219" s="304"/>
      <c r="AP219" s="304"/>
      <c r="AQ219" s="304"/>
      <c r="AR219" s="304"/>
      <c r="AS219" s="304"/>
      <c r="AT219" s="306">
        <f t="shared" si="31"/>
        <v>0</v>
      </c>
      <c r="AU219" s="62"/>
      <c r="AV219" s="63"/>
      <c r="AW219" s="63"/>
    </row>
    <row r="220" spans="1:49" s="307" customFormat="1" ht="23.25">
      <c r="A220" s="65"/>
      <c r="B220" s="342" t="s">
        <v>105</v>
      </c>
      <c r="C220" s="342" t="s">
        <v>141</v>
      </c>
      <c r="D220" s="300"/>
      <c r="E220" s="301"/>
      <c r="F220" s="64"/>
      <c r="G220" s="64"/>
      <c r="H220" s="64"/>
      <c r="I220" s="64"/>
      <c r="J220" s="64"/>
      <c r="K220" s="64"/>
      <c r="L220" s="64"/>
      <c r="M220" s="302">
        <f t="shared" si="29"/>
        <v>0</v>
      </c>
      <c r="N220" s="303"/>
      <c r="O220" s="303"/>
      <c r="P220" s="304"/>
      <c r="Q220" s="300"/>
      <c r="R220" s="301"/>
      <c r="S220" s="300"/>
      <c r="T220" s="301"/>
      <c r="U220" s="300"/>
      <c r="V220" s="301"/>
      <c r="W220" s="304"/>
      <c r="X220" s="304"/>
      <c r="Y220" s="304"/>
      <c r="Z220" s="48">
        <f t="shared" si="30"/>
        <v>0</v>
      </c>
      <c r="AA220" s="4"/>
      <c r="AB220" s="4"/>
      <c r="AC220" s="301"/>
      <c r="AD220" s="63"/>
      <c r="AE220" s="305"/>
      <c r="AF220" s="304"/>
      <c r="AG220" s="304"/>
      <c r="AH220" s="304"/>
      <c r="AI220" s="304"/>
      <c r="AJ220" s="304"/>
      <c r="AK220" s="304"/>
      <c r="AL220" s="304"/>
      <c r="AM220" s="304"/>
      <c r="AN220" s="304"/>
      <c r="AO220" s="304"/>
      <c r="AP220" s="304"/>
      <c r="AQ220" s="304"/>
      <c r="AR220" s="304"/>
      <c r="AS220" s="304"/>
      <c r="AT220" s="306">
        <f t="shared" si="31"/>
        <v>0</v>
      </c>
      <c r="AU220" s="62"/>
      <c r="AV220" s="63"/>
      <c r="AW220" s="63"/>
    </row>
    <row r="221" spans="1:49" s="307" customFormat="1" ht="23.25">
      <c r="A221" s="65"/>
      <c r="B221" s="342" t="s">
        <v>105</v>
      </c>
      <c r="C221" s="342" t="s">
        <v>140</v>
      </c>
      <c r="D221" s="300"/>
      <c r="E221" s="301"/>
      <c r="F221" s="64"/>
      <c r="G221" s="64"/>
      <c r="H221" s="64"/>
      <c r="I221" s="64"/>
      <c r="J221" s="64"/>
      <c r="K221" s="64"/>
      <c r="L221" s="64"/>
      <c r="M221" s="302">
        <f t="shared" si="29"/>
        <v>0</v>
      </c>
      <c r="N221" s="303"/>
      <c r="O221" s="303"/>
      <c r="P221" s="304"/>
      <c r="Q221" s="300"/>
      <c r="R221" s="301"/>
      <c r="S221" s="300"/>
      <c r="T221" s="301"/>
      <c r="U221" s="300"/>
      <c r="V221" s="301"/>
      <c r="W221" s="304"/>
      <c r="X221" s="304"/>
      <c r="Y221" s="304"/>
      <c r="Z221" s="48">
        <f t="shared" si="30"/>
        <v>0</v>
      </c>
      <c r="AA221" s="4"/>
      <c r="AB221" s="4"/>
      <c r="AC221" s="301"/>
      <c r="AD221" s="63"/>
      <c r="AE221" s="305"/>
      <c r="AF221" s="304"/>
      <c r="AG221" s="304"/>
      <c r="AH221" s="304"/>
      <c r="AI221" s="304"/>
      <c r="AJ221" s="304"/>
      <c r="AK221" s="304"/>
      <c r="AL221" s="304"/>
      <c r="AM221" s="304"/>
      <c r="AN221" s="304"/>
      <c r="AO221" s="304"/>
      <c r="AP221" s="304"/>
      <c r="AQ221" s="304"/>
      <c r="AR221" s="304"/>
      <c r="AS221" s="304"/>
      <c r="AT221" s="306">
        <f t="shared" si="31"/>
        <v>0</v>
      </c>
      <c r="AU221" s="62"/>
      <c r="AV221" s="63"/>
      <c r="AW221" s="63"/>
    </row>
    <row r="222" spans="1:49" s="307" customFormat="1" ht="23.25">
      <c r="A222" s="65"/>
      <c r="B222" s="342" t="s">
        <v>105</v>
      </c>
      <c r="C222" s="342" t="s">
        <v>139</v>
      </c>
      <c r="D222" s="300"/>
      <c r="E222" s="301"/>
      <c r="F222" s="64"/>
      <c r="G222" s="64"/>
      <c r="H222" s="64"/>
      <c r="I222" s="64"/>
      <c r="J222" s="64"/>
      <c r="K222" s="64"/>
      <c r="L222" s="64"/>
      <c r="M222" s="302">
        <f t="shared" si="29"/>
        <v>0</v>
      </c>
      <c r="N222" s="303"/>
      <c r="O222" s="303"/>
      <c r="P222" s="304"/>
      <c r="Q222" s="300"/>
      <c r="R222" s="301"/>
      <c r="S222" s="300"/>
      <c r="T222" s="301"/>
      <c r="U222" s="300"/>
      <c r="V222" s="301"/>
      <c r="W222" s="304"/>
      <c r="X222" s="304"/>
      <c r="Y222" s="304"/>
      <c r="Z222" s="48">
        <f t="shared" si="30"/>
        <v>0</v>
      </c>
      <c r="AA222" s="4"/>
      <c r="AB222" s="4"/>
      <c r="AC222" s="301"/>
      <c r="AD222" s="63"/>
      <c r="AE222" s="305"/>
      <c r="AF222" s="304"/>
      <c r="AG222" s="304"/>
      <c r="AH222" s="304"/>
      <c r="AI222" s="304"/>
      <c r="AJ222" s="304"/>
      <c r="AK222" s="304"/>
      <c r="AL222" s="304"/>
      <c r="AM222" s="304"/>
      <c r="AN222" s="304"/>
      <c r="AO222" s="304"/>
      <c r="AP222" s="304"/>
      <c r="AQ222" s="304"/>
      <c r="AR222" s="304"/>
      <c r="AS222" s="304"/>
      <c r="AT222" s="306">
        <f t="shared" si="31"/>
        <v>0</v>
      </c>
      <c r="AU222" s="62"/>
      <c r="AV222" s="63"/>
      <c r="AW222" s="63"/>
    </row>
    <row r="223" spans="1:49" s="307" customFormat="1" ht="23.25">
      <c r="A223" s="65"/>
      <c r="B223" s="342" t="s">
        <v>105</v>
      </c>
      <c r="C223" s="342" t="s">
        <v>138</v>
      </c>
      <c r="D223" s="300"/>
      <c r="E223" s="301"/>
      <c r="F223" s="64"/>
      <c r="G223" s="64"/>
      <c r="H223" s="64"/>
      <c r="I223" s="64"/>
      <c r="J223" s="64"/>
      <c r="K223" s="64"/>
      <c r="L223" s="64"/>
      <c r="M223" s="302">
        <f t="shared" si="29"/>
        <v>0</v>
      </c>
      <c r="N223" s="303"/>
      <c r="O223" s="303"/>
      <c r="P223" s="304"/>
      <c r="Q223" s="300"/>
      <c r="R223" s="301"/>
      <c r="S223" s="300"/>
      <c r="T223" s="301"/>
      <c r="U223" s="300"/>
      <c r="V223" s="301"/>
      <c r="W223" s="304"/>
      <c r="X223" s="304"/>
      <c r="Y223" s="304"/>
      <c r="Z223" s="48">
        <f t="shared" si="30"/>
        <v>0</v>
      </c>
      <c r="AA223" s="4"/>
      <c r="AB223" s="4"/>
      <c r="AC223" s="301"/>
      <c r="AD223" s="63"/>
      <c r="AE223" s="305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304"/>
      <c r="AT223" s="306">
        <f t="shared" si="31"/>
        <v>0</v>
      </c>
      <c r="AU223" s="62"/>
      <c r="AV223" s="63"/>
      <c r="AW223" s="63"/>
    </row>
    <row r="224" spans="1:49" s="307" customFormat="1" ht="23.25">
      <c r="A224" s="65"/>
      <c r="B224" s="342" t="s">
        <v>105</v>
      </c>
      <c r="C224" s="342" t="s">
        <v>137</v>
      </c>
      <c r="D224" s="300"/>
      <c r="E224" s="301"/>
      <c r="F224" s="64"/>
      <c r="G224" s="64"/>
      <c r="H224" s="64"/>
      <c r="I224" s="64"/>
      <c r="J224" s="64"/>
      <c r="K224" s="64"/>
      <c r="L224" s="64"/>
      <c r="M224" s="302">
        <f t="shared" si="29"/>
        <v>0</v>
      </c>
      <c r="N224" s="303"/>
      <c r="O224" s="303"/>
      <c r="P224" s="304"/>
      <c r="Q224" s="300"/>
      <c r="R224" s="301"/>
      <c r="S224" s="300"/>
      <c r="T224" s="301"/>
      <c r="U224" s="300"/>
      <c r="V224" s="301"/>
      <c r="W224" s="304"/>
      <c r="X224" s="304"/>
      <c r="Y224" s="304"/>
      <c r="Z224" s="48">
        <f t="shared" si="30"/>
        <v>0</v>
      </c>
      <c r="AA224" s="4"/>
      <c r="AB224" s="4"/>
      <c r="AC224" s="301"/>
      <c r="AD224" s="63"/>
      <c r="AE224" s="305"/>
      <c r="AF224" s="304"/>
      <c r="AG224" s="304"/>
      <c r="AH224" s="304"/>
      <c r="AI224" s="304"/>
      <c r="AJ224" s="304"/>
      <c r="AK224" s="304"/>
      <c r="AL224" s="304"/>
      <c r="AM224" s="304"/>
      <c r="AN224" s="304"/>
      <c r="AO224" s="304"/>
      <c r="AP224" s="304"/>
      <c r="AQ224" s="304"/>
      <c r="AR224" s="304"/>
      <c r="AS224" s="304"/>
      <c r="AT224" s="306">
        <f t="shared" si="31"/>
        <v>0</v>
      </c>
      <c r="AU224" s="62"/>
      <c r="AV224" s="63"/>
      <c r="AW224" s="63"/>
    </row>
    <row r="225" spans="1:49" s="307" customFormat="1" ht="23.25">
      <c r="A225" s="65"/>
      <c r="B225" s="371" t="s">
        <v>343</v>
      </c>
      <c r="C225" s="371"/>
      <c r="D225" s="359">
        <f>SUM(D212:D224)</f>
        <v>0</v>
      </c>
      <c r="E225" s="359">
        <f aca="true" t="shared" si="36" ref="E225:AS225">SUM(E212:E224)</f>
        <v>0</v>
      </c>
      <c r="F225" s="359">
        <f t="shared" si="36"/>
        <v>0</v>
      </c>
      <c r="G225" s="359">
        <f t="shared" si="36"/>
        <v>0</v>
      </c>
      <c r="H225" s="359">
        <f t="shared" si="36"/>
        <v>0</v>
      </c>
      <c r="I225" s="359">
        <f t="shared" si="36"/>
        <v>0</v>
      </c>
      <c r="J225" s="359">
        <f t="shared" si="36"/>
        <v>0</v>
      </c>
      <c r="K225" s="359">
        <f t="shared" si="36"/>
        <v>0</v>
      </c>
      <c r="L225" s="359">
        <f t="shared" si="36"/>
        <v>0</v>
      </c>
      <c r="M225" s="359">
        <f t="shared" si="36"/>
        <v>0</v>
      </c>
      <c r="N225" s="359">
        <f t="shared" si="36"/>
        <v>0</v>
      </c>
      <c r="O225" s="359">
        <f t="shared" si="36"/>
        <v>0</v>
      </c>
      <c r="P225" s="359">
        <f t="shared" si="36"/>
        <v>0</v>
      </c>
      <c r="Q225" s="359">
        <f t="shared" si="36"/>
        <v>0</v>
      </c>
      <c r="R225" s="359">
        <f t="shared" si="36"/>
        <v>0</v>
      </c>
      <c r="S225" s="359">
        <f t="shared" si="36"/>
        <v>0</v>
      </c>
      <c r="T225" s="359">
        <f t="shared" si="36"/>
        <v>0</v>
      </c>
      <c r="U225" s="359">
        <f t="shared" si="36"/>
        <v>0</v>
      </c>
      <c r="V225" s="359">
        <f t="shared" si="36"/>
        <v>0</v>
      </c>
      <c r="W225" s="359">
        <f t="shared" si="36"/>
        <v>0</v>
      </c>
      <c r="X225" s="359">
        <f t="shared" si="36"/>
        <v>0</v>
      </c>
      <c r="Y225" s="359">
        <f t="shared" si="36"/>
        <v>0</v>
      </c>
      <c r="Z225" s="359">
        <f t="shared" si="36"/>
        <v>0</v>
      </c>
      <c r="AA225" s="359">
        <f t="shared" si="36"/>
        <v>0</v>
      </c>
      <c r="AB225" s="359">
        <f t="shared" si="36"/>
        <v>0</v>
      </c>
      <c r="AC225" s="359">
        <f t="shared" si="36"/>
        <v>0</v>
      </c>
      <c r="AD225" s="359">
        <f t="shared" si="36"/>
        <v>0</v>
      </c>
      <c r="AE225" s="359">
        <f t="shared" si="36"/>
        <v>0</v>
      </c>
      <c r="AF225" s="359">
        <f t="shared" si="36"/>
        <v>0</v>
      </c>
      <c r="AG225" s="359">
        <f t="shared" si="36"/>
        <v>0</v>
      </c>
      <c r="AH225" s="359">
        <f t="shared" si="36"/>
        <v>0</v>
      </c>
      <c r="AI225" s="359">
        <f t="shared" si="36"/>
        <v>0</v>
      </c>
      <c r="AJ225" s="359">
        <f t="shared" si="36"/>
        <v>0</v>
      </c>
      <c r="AK225" s="359">
        <f t="shared" si="36"/>
        <v>0</v>
      </c>
      <c r="AL225" s="359">
        <f t="shared" si="36"/>
        <v>0</v>
      </c>
      <c r="AM225" s="359">
        <f t="shared" si="36"/>
        <v>0</v>
      </c>
      <c r="AN225" s="359">
        <f t="shared" si="36"/>
        <v>0</v>
      </c>
      <c r="AO225" s="359">
        <f t="shared" si="36"/>
        <v>0</v>
      </c>
      <c r="AP225" s="359">
        <f t="shared" si="36"/>
        <v>0</v>
      </c>
      <c r="AQ225" s="359">
        <f t="shared" si="36"/>
        <v>0</v>
      </c>
      <c r="AR225" s="359">
        <f t="shared" si="36"/>
        <v>0</v>
      </c>
      <c r="AS225" s="359">
        <f t="shared" si="36"/>
        <v>0</v>
      </c>
      <c r="AT225" s="306">
        <f t="shared" si="31"/>
        <v>0</v>
      </c>
      <c r="AU225" s="360"/>
      <c r="AV225" s="361"/>
      <c r="AW225" s="361"/>
    </row>
    <row r="226" spans="1:49" s="307" customFormat="1" ht="23.25">
      <c r="A226" s="65"/>
      <c r="B226" s="370" t="s">
        <v>104</v>
      </c>
      <c r="C226" s="370" t="s">
        <v>136</v>
      </c>
      <c r="D226" s="300"/>
      <c r="E226" s="301"/>
      <c r="F226" s="64"/>
      <c r="G226" s="64"/>
      <c r="H226" s="64"/>
      <c r="I226" s="64"/>
      <c r="J226" s="64"/>
      <c r="K226" s="64"/>
      <c r="L226" s="64"/>
      <c r="M226" s="302">
        <f t="shared" si="29"/>
        <v>0</v>
      </c>
      <c r="N226" s="303"/>
      <c r="O226" s="303"/>
      <c r="P226" s="304"/>
      <c r="Q226" s="300"/>
      <c r="R226" s="301"/>
      <c r="S226" s="300"/>
      <c r="T226" s="301"/>
      <c r="U226" s="300"/>
      <c r="V226" s="301"/>
      <c r="W226" s="304"/>
      <c r="X226" s="304"/>
      <c r="Y226" s="304"/>
      <c r="Z226" s="48">
        <f t="shared" si="30"/>
        <v>0</v>
      </c>
      <c r="AA226" s="4"/>
      <c r="AB226" s="4"/>
      <c r="AC226" s="301"/>
      <c r="AD226" s="63"/>
      <c r="AE226" s="305"/>
      <c r="AF226" s="304"/>
      <c r="AG226" s="304"/>
      <c r="AH226" s="304"/>
      <c r="AI226" s="304"/>
      <c r="AJ226" s="304"/>
      <c r="AK226" s="304"/>
      <c r="AL226" s="304"/>
      <c r="AM226" s="304"/>
      <c r="AN226" s="304"/>
      <c r="AO226" s="304"/>
      <c r="AP226" s="304"/>
      <c r="AQ226" s="304"/>
      <c r="AR226" s="304"/>
      <c r="AS226" s="304"/>
      <c r="AT226" s="306">
        <f t="shared" si="31"/>
        <v>0</v>
      </c>
      <c r="AU226" s="62"/>
      <c r="AV226" s="63"/>
      <c r="AW226" s="63"/>
    </row>
    <row r="227" spans="1:49" s="307" customFormat="1" ht="23.25">
      <c r="A227" s="65"/>
      <c r="B227" s="342" t="s">
        <v>104</v>
      </c>
      <c r="C227" s="342" t="s">
        <v>135</v>
      </c>
      <c r="D227" s="300"/>
      <c r="E227" s="301"/>
      <c r="F227" s="64"/>
      <c r="G227" s="64"/>
      <c r="H227" s="64"/>
      <c r="I227" s="64"/>
      <c r="J227" s="64"/>
      <c r="K227" s="64"/>
      <c r="L227" s="64"/>
      <c r="M227" s="302">
        <f t="shared" si="29"/>
        <v>0</v>
      </c>
      <c r="N227" s="303"/>
      <c r="O227" s="303"/>
      <c r="P227" s="304"/>
      <c r="Q227" s="300"/>
      <c r="R227" s="301"/>
      <c r="S227" s="300"/>
      <c r="T227" s="301"/>
      <c r="U227" s="300"/>
      <c r="V227" s="301"/>
      <c r="W227" s="304"/>
      <c r="X227" s="304"/>
      <c r="Y227" s="304"/>
      <c r="Z227" s="48">
        <f t="shared" si="30"/>
        <v>0</v>
      </c>
      <c r="AA227" s="4"/>
      <c r="AB227" s="4"/>
      <c r="AC227" s="301"/>
      <c r="AD227" s="63"/>
      <c r="AE227" s="305"/>
      <c r="AF227" s="304"/>
      <c r="AG227" s="304"/>
      <c r="AH227" s="304"/>
      <c r="AI227" s="304"/>
      <c r="AJ227" s="304"/>
      <c r="AK227" s="304"/>
      <c r="AL227" s="304"/>
      <c r="AM227" s="304"/>
      <c r="AN227" s="304"/>
      <c r="AO227" s="304"/>
      <c r="AP227" s="304"/>
      <c r="AQ227" s="304"/>
      <c r="AR227" s="304"/>
      <c r="AS227" s="304"/>
      <c r="AT227" s="306">
        <f t="shared" si="31"/>
        <v>0</v>
      </c>
      <c r="AU227" s="62"/>
      <c r="AV227" s="63"/>
      <c r="AW227" s="63"/>
    </row>
    <row r="228" spans="1:49" s="307" customFormat="1" ht="23.25">
      <c r="A228" s="65"/>
      <c r="B228" s="342" t="s">
        <v>104</v>
      </c>
      <c r="C228" s="342" t="s">
        <v>134</v>
      </c>
      <c r="D228" s="300"/>
      <c r="E228" s="301"/>
      <c r="F228" s="64"/>
      <c r="G228" s="64"/>
      <c r="H228" s="64"/>
      <c r="I228" s="64"/>
      <c r="J228" s="64"/>
      <c r="K228" s="64"/>
      <c r="L228" s="64"/>
      <c r="M228" s="302">
        <f t="shared" si="29"/>
        <v>0</v>
      </c>
      <c r="N228" s="303"/>
      <c r="O228" s="303"/>
      <c r="P228" s="304"/>
      <c r="Q228" s="300"/>
      <c r="R228" s="301"/>
      <c r="S228" s="300"/>
      <c r="T228" s="301"/>
      <c r="U228" s="300"/>
      <c r="V228" s="301"/>
      <c r="W228" s="304"/>
      <c r="X228" s="304"/>
      <c r="Y228" s="304"/>
      <c r="Z228" s="48">
        <f t="shared" si="30"/>
        <v>0</v>
      </c>
      <c r="AA228" s="4"/>
      <c r="AB228" s="4"/>
      <c r="AC228" s="301"/>
      <c r="AD228" s="63"/>
      <c r="AE228" s="305"/>
      <c r="AF228" s="304"/>
      <c r="AG228" s="304"/>
      <c r="AH228" s="304"/>
      <c r="AI228" s="304"/>
      <c r="AJ228" s="304"/>
      <c r="AK228" s="304"/>
      <c r="AL228" s="304"/>
      <c r="AM228" s="304"/>
      <c r="AN228" s="304"/>
      <c r="AO228" s="304"/>
      <c r="AP228" s="304"/>
      <c r="AQ228" s="304"/>
      <c r="AR228" s="304"/>
      <c r="AS228" s="304"/>
      <c r="AT228" s="306">
        <f t="shared" si="31"/>
        <v>0</v>
      </c>
      <c r="AU228" s="62"/>
      <c r="AV228" s="63"/>
      <c r="AW228" s="63"/>
    </row>
    <row r="229" spans="1:49" s="307" customFormat="1" ht="23.25">
      <c r="A229" s="65"/>
      <c r="B229" s="342" t="s">
        <v>104</v>
      </c>
      <c r="C229" s="342" t="s">
        <v>133</v>
      </c>
      <c r="D229" s="300"/>
      <c r="E229" s="301"/>
      <c r="F229" s="64"/>
      <c r="G229" s="64"/>
      <c r="H229" s="64"/>
      <c r="I229" s="64"/>
      <c r="J229" s="64"/>
      <c r="K229" s="64"/>
      <c r="L229" s="64"/>
      <c r="M229" s="302">
        <f t="shared" si="29"/>
        <v>0</v>
      </c>
      <c r="N229" s="303"/>
      <c r="O229" s="303"/>
      <c r="P229" s="304"/>
      <c r="Q229" s="300"/>
      <c r="R229" s="301"/>
      <c r="S229" s="300"/>
      <c r="T229" s="301"/>
      <c r="U229" s="300"/>
      <c r="V229" s="301"/>
      <c r="W229" s="304"/>
      <c r="X229" s="304"/>
      <c r="Y229" s="304"/>
      <c r="Z229" s="48">
        <f t="shared" si="30"/>
        <v>0</v>
      </c>
      <c r="AA229" s="4"/>
      <c r="AB229" s="4"/>
      <c r="AC229" s="301"/>
      <c r="AD229" s="63"/>
      <c r="AE229" s="305"/>
      <c r="AF229" s="304"/>
      <c r="AG229" s="304"/>
      <c r="AH229" s="304"/>
      <c r="AI229" s="304"/>
      <c r="AJ229" s="304"/>
      <c r="AK229" s="304"/>
      <c r="AL229" s="304"/>
      <c r="AM229" s="304"/>
      <c r="AN229" s="304"/>
      <c r="AO229" s="304"/>
      <c r="AP229" s="304"/>
      <c r="AQ229" s="304"/>
      <c r="AR229" s="304"/>
      <c r="AS229" s="304"/>
      <c r="AT229" s="306">
        <f t="shared" si="31"/>
        <v>0</v>
      </c>
      <c r="AU229" s="62"/>
      <c r="AV229" s="63"/>
      <c r="AW229" s="63"/>
    </row>
    <row r="230" spans="1:49" s="307" customFormat="1" ht="23.25">
      <c r="A230" s="65"/>
      <c r="B230" s="342" t="s">
        <v>104</v>
      </c>
      <c r="C230" s="342" t="s">
        <v>132</v>
      </c>
      <c r="D230" s="300"/>
      <c r="E230" s="301"/>
      <c r="F230" s="64"/>
      <c r="G230" s="64"/>
      <c r="H230" s="64"/>
      <c r="I230" s="64"/>
      <c r="J230" s="64"/>
      <c r="K230" s="64"/>
      <c r="L230" s="64"/>
      <c r="M230" s="302">
        <f t="shared" si="29"/>
        <v>0</v>
      </c>
      <c r="N230" s="303"/>
      <c r="O230" s="303"/>
      <c r="P230" s="304"/>
      <c r="Q230" s="300"/>
      <c r="R230" s="301"/>
      <c r="S230" s="300"/>
      <c r="T230" s="301"/>
      <c r="U230" s="300"/>
      <c r="V230" s="301"/>
      <c r="W230" s="304"/>
      <c r="X230" s="304"/>
      <c r="Y230" s="304"/>
      <c r="Z230" s="48">
        <f t="shared" si="30"/>
        <v>0</v>
      </c>
      <c r="AA230" s="4"/>
      <c r="AB230" s="4"/>
      <c r="AC230" s="301"/>
      <c r="AD230" s="63"/>
      <c r="AE230" s="305"/>
      <c r="AF230" s="304"/>
      <c r="AG230" s="304"/>
      <c r="AH230" s="304"/>
      <c r="AI230" s="304"/>
      <c r="AJ230" s="304"/>
      <c r="AK230" s="304"/>
      <c r="AL230" s="304"/>
      <c r="AM230" s="304"/>
      <c r="AN230" s="304"/>
      <c r="AO230" s="304"/>
      <c r="AP230" s="304"/>
      <c r="AQ230" s="304"/>
      <c r="AR230" s="304"/>
      <c r="AS230" s="304"/>
      <c r="AT230" s="306">
        <f t="shared" si="31"/>
        <v>0</v>
      </c>
      <c r="AU230" s="62"/>
      <c r="AV230" s="63"/>
      <c r="AW230" s="63"/>
    </row>
    <row r="231" spans="1:49" s="307" customFormat="1" ht="23.25">
      <c r="A231" s="65"/>
      <c r="B231" s="342" t="s">
        <v>104</v>
      </c>
      <c r="C231" s="342" t="s">
        <v>131</v>
      </c>
      <c r="D231" s="300"/>
      <c r="E231" s="301"/>
      <c r="F231" s="64"/>
      <c r="G231" s="64"/>
      <c r="H231" s="64"/>
      <c r="I231" s="64"/>
      <c r="J231" s="64"/>
      <c r="K231" s="64"/>
      <c r="L231" s="64"/>
      <c r="M231" s="302">
        <f t="shared" si="29"/>
        <v>0</v>
      </c>
      <c r="N231" s="303"/>
      <c r="O231" s="303"/>
      <c r="P231" s="304"/>
      <c r="Q231" s="300"/>
      <c r="R231" s="301"/>
      <c r="S231" s="300"/>
      <c r="T231" s="301"/>
      <c r="U231" s="300"/>
      <c r="V231" s="301"/>
      <c r="W231" s="304"/>
      <c r="X231" s="304"/>
      <c r="Y231" s="304"/>
      <c r="Z231" s="48">
        <f t="shared" si="30"/>
        <v>0</v>
      </c>
      <c r="AA231" s="4"/>
      <c r="AB231" s="4"/>
      <c r="AC231" s="301"/>
      <c r="AD231" s="63"/>
      <c r="AE231" s="305"/>
      <c r="AF231" s="304"/>
      <c r="AG231" s="304"/>
      <c r="AH231" s="304"/>
      <c r="AI231" s="304"/>
      <c r="AJ231" s="304"/>
      <c r="AK231" s="304"/>
      <c r="AL231" s="304"/>
      <c r="AM231" s="304"/>
      <c r="AN231" s="304"/>
      <c r="AO231" s="304"/>
      <c r="AP231" s="304"/>
      <c r="AQ231" s="304"/>
      <c r="AR231" s="304"/>
      <c r="AS231" s="304"/>
      <c r="AT231" s="306">
        <f t="shared" si="31"/>
        <v>0</v>
      </c>
      <c r="AU231" s="62"/>
      <c r="AV231" s="63"/>
      <c r="AW231" s="63"/>
    </row>
    <row r="232" spans="1:49" s="307" customFormat="1" ht="23.25">
      <c r="A232" s="65"/>
      <c r="B232" s="342" t="s">
        <v>104</v>
      </c>
      <c r="C232" s="342" t="s">
        <v>130</v>
      </c>
      <c r="D232" s="300"/>
      <c r="E232" s="301"/>
      <c r="F232" s="64"/>
      <c r="G232" s="64"/>
      <c r="H232" s="64"/>
      <c r="I232" s="64"/>
      <c r="J232" s="64"/>
      <c r="K232" s="64"/>
      <c r="L232" s="64"/>
      <c r="M232" s="302">
        <f t="shared" si="29"/>
        <v>0</v>
      </c>
      <c r="N232" s="303"/>
      <c r="O232" s="303"/>
      <c r="P232" s="304"/>
      <c r="Q232" s="300"/>
      <c r="R232" s="301"/>
      <c r="S232" s="300"/>
      <c r="T232" s="301"/>
      <c r="U232" s="300"/>
      <c r="V232" s="301"/>
      <c r="W232" s="304"/>
      <c r="X232" s="304"/>
      <c r="Y232" s="304"/>
      <c r="Z232" s="48">
        <f t="shared" si="30"/>
        <v>0</v>
      </c>
      <c r="AA232" s="4"/>
      <c r="AB232" s="4"/>
      <c r="AC232" s="301"/>
      <c r="AD232" s="63"/>
      <c r="AE232" s="305"/>
      <c r="AF232" s="304"/>
      <c r="AG232" s="304"/>
      <c r="AH232" s="304"/>
      <c r="AI232" s="304"/>
      <c r="AJ232" s="304"/>
      <c r="AK232" s="304"/>
      <c r="AL232" s="304"/>
      <c r="AM232" s="304"/>
      <c r="AN232" s="304"/>
      <c r="AO232" s="304"/>
      <c r="AP232" s="304"/>
      <c r="AQ232" s="304"/>
      <c r="AR232" s="304"/>
      <c r="AS232" s="304"/>
      <c r="AT232" s="306">
        <f t="shared" si="31"/>
        <v>0</v>
      </c>
      <c r="AU232" s="62"/>
      <c r="AV232" s="63"/>
      <c r="AW232" s="63"/>
    </row>
    <row r="233" spans="1:49" s="307" customFormat="1" ht="23.25">
      <c r="A233" s="65"/>
      <c r="B233" s="342" t="s">
        <v>104</v>
      </c>
      <c r="C233" s="342" t="s">
        <v>129</v>
      </c>
      <c r="D233" s="300"/>
      <c r="E233" s="301"/>
      <c r="F233" s="64"/>
      <c r="G233" s="64"/>
      <c r="H233" s="64"/>
      <c r="I233" s="64"/>
      <c r="J233" s="64"/>
      <c r="K233" s="64"/>
      <c r="L233" s="64"/>
      <c r="M233" s="302">
        <f t="shared" si="29"/>
        <v>0</v>
      </c>
      <c r="N233" s="303"/>
      <c r="O233" s="303"/>
      <c r="P233" s="304"/>
      <c r="Q233" s="300"/>
      <c r="R233" s="301"/>
      <c r="S233" s="300"/>
      <c r="T233" s="301"/>
      <c r="U233" s="300"/>
      <c r="V233" s="301"/>
      <c r="W233" s="304"/>
      <c r="X233" s="304"/>
      <c r="Y233" s="304"/>
      <c r="Z233" s="48">
        <f t="shared" si="30"/>
        <v>0</v>
      </c>
      <c r="AA233" s="4"/>
      <c r="AB233" s="4"/>
      <c r="AC233" s="301"/>
      <c r="AD233" s="63"/>
      <c r="AE233" s="305"/>
      <c r="AF233" s="304"/>
      <c r="AG233" s="304"/>
      <c r="AH233" s="304"/>
      <c r="AI233" s="304"/>
      <c r="AJ233" s="304"/>
      <c r="AK233" s="304"/>
      <c r="AL233" s="304"/>
      <c r="AM233" s="304"/>
      <c r="AN233" s="304"/>
      <c r="AO233" s="304"/>
      <c r="AP233" s="304"/>
      <c r="AQ233" s="304"/>
      <c r="AR233" s="304"/>
      <c r="AS233" s="304"/>
      <c r="AT233" s="306">
        <f t="shared" si="31"/>
        <v>0</v>
      </c>
      <c r="AU233" s="62"/>
      <c r="AV233" s="63"/>
      <c r="AW233" s="63"/>
    </row>
    <row r="234" spans="1:49" s="307" customFormat="1" ht="23.25">
      <c r="A234" s="65"/>
      <c r="B234" s="342" t="s">
        <v>104</v>
      </c>
      <c r="C234" s="342" t="s">
        <v>128</v>
      </c>
      <c r="D234" s="300"/>
      <c r="E234" s="301"/>
      <c r="F234" s="64"/>
      <c r="G234" s="64"/>
      <c r="H234" s="64"/>
      <c r="I234" s="64"/>
      <c r="J234" s="64"/>
      <c r="K234" s="64"/>
      <c r="L234" s="64"/>
      <c r="M234" s="302">
        <f t="shared" si="29"/>
        <v>0</v>
      </c>
      <c r="N234" s="303"/>
      <c r="O234" s="303"/>
      <c r="P234" s="304"/>
      <c r="Q234" s="300"/>
      <c r="R234" s="301"/>
      <c r="S234" s="300"/>
      <c r="T234" s="301"/>
      <c r="U234" s="300"/>
      <c r="V234" s="301"/>
      <c r="W234" s="304"/>
      <c r="X234" s="304"/>
      <c r="Y234" s="304"/>
      <c r="Z234" s="48">
        <f t="shared" si="30"/>
        <v>0</v>
      </c>
      <c r="AA234" s="4"/>
      <c r="AB234" s="4"/>
      <c r="AC234" s="301"/>
      <c r="AD234" s="63"/>
      <c r="AE234" s="305"/>
      <c r="AF234" s="304"/>
      <c r="AG234" s="304"/>
      <c r="AH234" s="304"/>
      <c r="AI234" s="304"/>
      <c r="AJ234" s="304"/>
      <c r="AK234" s="304"/>
      <c r="AL234" s="304"/>
      <c r="AM234" s="304"/>
      <c r="AN234" s="304"/>
      <c r="AO234" s="304"/>
      <c r="AP234" s="304"/>
      <c r="AQ234" s="304"/>
      <c r="AR234" s="304"/>
      <c r="AS234" s="304"/>
      <c r="AT234" s="306">
        <f t="shared" si="31"/>
        <v>0</v>
      </c>
      <c r="AU234" s="62"/>
      <c r="AV234" s="63"/>
      <c r="AW234" s="63"/>
    </row>
    <row r="235" spans="1:49" s="307" customFormat="1" ht="23.25">
      <c r="A235" s="65"/>
      <c r="B235" s="342" t="s">
        <v>104</v>
      </c>
      <c r="C235" s="342" t="s">
        <v>127</v>
      </c>
      <c r="D235" s="300"/>
      <c r="E235" s="301"/>
      <c r="F235" s="64"/>
      <c r="G235" s="64"/>
      <c r="H235" s="64"/>
      <c r="I235" s="64"/>
      <c r="J235" s="64"/>
      <c r="K235" s="64"/>
      <c r="L235" s="64"/>
      <c r="M235" s="302">
        <f t="shared" si="29"/>
        <v>0</v>
      </c>
      <c r="N235" s="303"/>
      <c r="O235" s="303"/>
      <c r="P235" s="304"/>
      <c r="Q235" s="300"/>
      <c r="R235" s="301"/>
      <c r="S235" s="300"/>
      <c r="T235" s="301"/>
      <c r="U235" s="300"/>
      <c r="V235" s="301"/>
      <c r="W235" s="304"/>
      <c r="X235" s="304"/>
      <c r="Y235" s="304"/>
      <c r="Z235" s="48">
        <f t="shared" si="30"/>
        <v>0</v>
      </c>
      <c r="AA235" s="4"/>
      <c r="AB235" s="4"/>
      <c r="AC235" s="301"/>
      <c r="AD235" s="63"/>
      <c r="AE235" s="305"/>
      <c r="AF235" s="304"/>
      <c r="AG235" s="304"/>
      <c r="AH235" s="304"/>
      <c r="AI235" s="304"/>
      <c r="AJ235" s="304"/>
      <c r="AK235" s="304"/>
      <c r="AL235" s="304"/>
      <c r="AM235" s="304"/>
      <c r="AN235" s="304"/>
      <c r="AO235" s="304"/>
      <c r="AP235" s="304"/>
      <c r="AQ235" s="304"/>
      <c r="AR235" s="304"/>
      <c r="AS235" s="304"/>
      <c r="AT235" s="306">
        <f t="shared" si="31"/>
        <v>0</v>
      </c>
      <c r="AU235" s="62"/>
      <c r="AV235" s="63"/>
      <c r="AW235" s="63"/>
    </row>
    <row r="236" spans="1:49" s="307" customFormat="1" ht="23.25">
      <c r="A236" s="65"/>
      <c r="B236" s="342" t="s">
        <v>104</v>
      </c>
      <c r="C236" s="342" t="s">
        <v>126</v>
      </c>
      <c r="D236" s="300"/>
      <c r="E236" s="301"/>
      <c r="F236" s="64"/>
      <c r="G236" s="64"/>
      <c r="H236" s="64"/>
      <c r="I236" s="64"/>
      <c r="J236" s="64"/>
      <c r="K236" s="64"/>
      <c r="L236" s="64"/>
      <c r="M236" s="302">
        <f t="shared" si="29"/>
        <v>0</v>
      </c>
      <c r="N236" s="303"/>
      <c r="O236" s="303"/>
      <c r="P236" s="304"/>
      <c r="Q236" s="300"/>
      <c r="R236" s="301"/>
      <c r="S236" s="300"/>
      <c r="T236" s="301"/>
      <c r="U236" s="300"/>
      <c r="V236" s="301"/>
      <c r="W236" s="304"/>
      <c r="X236" s="304"/>
      <c r="Y236" s="304"/>
      <c r="Z236" s="48">
        <f t="shared" si="30"/>
        <v>0</v>
      </c>
      <c r="AA236" s="4"/>
      <c r="AB236" s="4"/>
      <c r="AC236" s="301"/>
      <c r="AD236" s="63"/>
      <c r="AE236" s="305"/>
      <c r="AF236" s="304"/>
      <c r="AG236" s="304"/>
      <c r="AH236" s="304"/>
      <c r="AI236" s="304"/>
      <c r="AJ236" s="304"/>
      <c r="AK236" s="304"/>
      <c r="AL236" s="304"/>
      <c r="AM236" s="304"/>
      <c r="AN236" s="304"/>
      <c r="AO236" s="304"/>
      <c r="AP236" s="304"/>
      <c r="AQ236" s="304"/>
      <c r="AR236" s="304"/>
      <c r="AS236" s="304"/>
      <c r="AT236" s="306">
        <f t="shared" si="31"/>
        <v>0</v>
      </c>
      <c r="AU236" s="62"/>
      <c r="AV236" s="63"/>
      <c r="AW236" s="63"/>
    </row>
    <row r="237" spans="1:49" s="307" customFormat="1" ht="23.25">
      <c r="A237" s="65"/>
      <c r="B237" s="342" t="s">
        <v>104</v>
      </c>
      <c r="C237" s="342" t="s">
        <v>125</v>
      </c>
      <c r="D237" s="300"/>
      <c r="E237" s="301"/>
      <c r="F237" s="64"/>
      <c r="G237" s="64"/>
      <c r="H237" s="64"/>
      <c r="I237" s="64"/>
      <c r="J237" s="64"/>
      <c r="K237" s="64"/>
      <c r="L237" s="64"/>
      <c r="M237" s="302">
        <f t="shared" si="29"/>
        <v>0</v>
      </c>
      <c r="N237" s="303"/>
      <c r="O237" s="303"/>
      <c r="P237" s="304"/>
      <c r="Q237" s="300"/>
      <c r="R237" s="301"/>
      <c r="S237" s="300"/>
      <c r="T237" s="301"/>
      <c r="U237" s="300"/>
      <c r="V237" s="301"/>
      <c r="W237" s="304"/>
      <c r="X237" s="304"/>
      <c r="Y237" s="304"/>
      <c r="Z237" s="48">
        <f t="shared" si="30"/>
        <v>0</v>
      </c>
      <c r="AA237" s="4"/>
      <c r="AB237" s="4"/>
      <c r="AC237" s="301"/>
      <c r="AD237" s="63"/>
      <c r="AE237" s="305"/>
      <c r="AF237" s="304"/>
      <c r="AG237" s="304"/>
      <c r="AH237" s="304"/>
      <c r="AI237" s="304"/>
      <c r="AJ237" s="304"/>
      <c r="AK237" s="304"/>
      <c r="AL237" s="304"/>
      <c r="AM237" s="304"/>
      <c r="AN237" s="304"/>
      <c r="AO237" s="304"/>
      <c r="AP237" s="304"/>
      <c r="AQ237" s="304"/>
      <c r="AR237" s="304"/>
      <c r="AS237" s="304"/>
      <c r="AT237" s="306">
        <f t="shared" si="31"/>
        <v>0</v>
      </c>
      <c r="AU237" s="62"/>
      <c r="AV237" s="63"/>
      <c r="AW237" s="63"/>
    </row>
    <row r="238" spans="1:49" s="307" customFormat="1" ht="23.25">
      <c r="A238" s="65"/>
      <c r="B238" s="342" t="s">
        <v>104</v>
      </c>
      <c r="C238" s="342" t="s">
        <v>124</v>
      </c>
      <c r="D238" s="300"/>
      <c r="E238" s="301"/>
      <c r="F238" s="64"/>
      <c r="G238" s="64"/>
      <c r="H238" s="64"/>
      <c r="I238" s="64"/>
      <c r="J238" s="64"/>
      <c r="K238" s="64"/>
      <c r="L238" s="64"/>
      <c r="M238" s="302">
        <f t="shared" si="29"/>
        <v>0</v>
      </c>
      <c r="N238" s="303"/>
      <c r="O238" s="303"/>
      <c r="P238" s="304"/>
      <c r="Q238" s="300"/>
      <c r="R238" s="301"/>
      <c r="S238" s="300"/>
      <c r="T238" s="301"/>
      <c r="U238" s="300"/>
      <c r="V238" s="301"/>
      <c r="W238" s="304"/>
      <c r="X238" s="304"/>
      <c r="Y238" s="304"/>
      <c r="Z238" s="48">
        <f t="shared" si="30"/>
        <v>0</v>
      </c>
      <c r="AA238" s="4"/>
      <c r="AB238" s="4"/>
      <c r="AC238" s="301"/>
      <c r="AD238" s="63"/>
      <c r="AE238" s="305"/>
      <c r="AF238" s="304"/>
      <c r="AG238" s="304"/>
      <c r="AH238" s="304"/>
      <c r="AI238" s="304"/>
      <c r="AJ238" s="304"/>
      <c r="AK238" s="304"/>
      <c r="AL238" s="304"/>
      <c r="AM238" s="304"/>
      <c r="AN238" s="304"/>
      <c r="AO238" s="304"/>
      <c r="AP238" s="304"/>
      <c r="AQ238" s="304"/>
      <c r="AR238" s="304"/>
      <c r="AS238" s="304"/>
      <c r="AT238" s="306">
        <f t="shared" si="31"/>
        <v>0</v>
      </c>
      <c r="AU238" s="62"/>
      <c r="AV238" s="63"/>
      <c r="AW238" s="63"/>
    </row>
    <row r="239" spans="1:49" s="307" customFormat="1" ht="23.25">
      <c r="A239" s="65"/>
      <c r="B239" s="371" t="s">
        <v>344</v>
      </c>
      <c r="C239" s="371"/>
      <c r="D239" s="359">
        <f>SUM(D226:D238)</f>
        <v>0</v>
      </c>
      <c r="E239" s="359">
        <f aca="true" t="shared" si="37" ref="E239:AW239">SUM(E226:E238)</f>
        <v>0</v>
      </c>
      <c r="F239" s="359">
        <f t="shared" si="37"/>
        <v>0</v>
      </c>
      <c r="G239" s="359">
        <f t="shared" si="37"/>
        <v>0</v>
      </c>
      <c r="H239" s="359">
        <f t="shared" si="37"/>
        <v>0</v>
      </c>
      <c r="I239" s="359">
        <f t="shared" si="37"/>
        <v>0</v>
      </c>
      <c r="J239" s="359">
        <f t="shared" si="37"/>
        <v>0</v>
      </c>
      <c r="K239" s="359">
        <f t="shared" si="37"/>
        <v>0</v>
      </c>
      <c r="L239" s="359">
        <f t="shared" si="37"/>
        <v>0</v>
      </c>
      <c r="M239" s="359">
        <f t="shared" si="37"/>
        <v>0</v>
      </c>
      <c r="N239" s="359">
        <f t="shared" si="37"/>
        <v>0</v>
      </c>
      <c r="O239" s="359">
        <f t="shared" si="37"/>
        <v>0</v>
      </c>
      <c r="P239" s="359">
        <f t="shared" si="37"/>
        <v>0</v>
      </c>
      <c r="Q239" s="359">
        <f t="shared" si="37"/>
        <v>0</v>
      </c>
      <c r="R239" s="359">
        <f t="shared" si="37"/>
        <v>0</v>
      </c>
      <c r="S239" s="359">
        <f t="shared" si="37"/>
        <v>0</v>
      </c>
      <c r="T239" s="359">
        <f t="shared" si="37"/>
        <v>0</v>
      </c>
      <c r="U239" s="359">
        <f t="shared" si="37"/>
        <v>0</v>
      </c>
      <c r="V239" s="359">
        <f t="shared" si="37"/>
        <v>0</v>
      </c>
      <c r="W239" s="359">
        <f t="shared" si="37"/>
        <v>0</v>
      </c>
      <c r="X239" s="359">
        <f t="shared" si="37"/>
        <v>0</v>
      </c>
      <c r="Y239" s="359">
        <f t="shared" si="37"/>
        <v>0</v>
      </c>
      <c r="Z239" s="359">
        <f t="shared" si="37"/>
        <v>0</v>
      </c>
      <c r="AA239" s="359">
        <f t="shared" si="37"/>
        <v>0</v>
      </c>
      <c r="AB239" s="359">
        <f t="shared" si="37"/>
        <v>0</v>
      </c>
      <c r="AC239" s="359">
        <f t="shared" si="37"/>
        <v>0</v>
      </c>
      <c r="AD239" s="359">
        <f t="shared" si="37"/>
        <v>0</v>
      </c>
      <c r="AE239" s="359">
        <f t="shared" si="37"/>
        <v>0</v>
      </c>
      <c r="AF239" s="359">
        <f t="shared" si="37"/>
        <v>0</v>
      </c>
      <c r="AG239" s="359">
        <f t="shared" si="37"/>
        <v>0</v>
      </c>
      <c r="AH239" s="359">
        <f t="shared" si="37"/>
        <v>0</v>
      </c>
      <c r="AI239" s="359">
        <f t="shared" si="37"/>
        <v>0</v>
      </c>
      <c r="AJ239" s="359">
        <f t="shared" si="37"/>
        <v>0</v>
      </c>
      <c r="AK239" s="359">
        <f t="shared" si="37"/>
        <v>0</v>
      </c>
      <c r="AL239" s="359">
        <f t="shared" si="37"/>
        <v>0</v>
      </c>
      <c r="AM239" s="359">
        <f t="shared" si="37"/>
        <v>0</v>
      </c>
      <c r="AN239" s="359">
        <f t="shared" si="37"/>
        <v>0</v>
      </c>
      <c r="AO239" s="359">
        <f t="shared" si="37"/>
        <v>0</v>
      </c>
      <c r="AP239" s="359">
        <f t="shared" si="37"/>
        <v>0</v>
      </c>
      <c r="AQ239" s="359">
        <f t="shared" si="37"/>
        <v>0</v>
      </c>
      <c r="AR239" s="359">
        <f t="shared" si="37"/>
        <v>0</v>
      </c>
      <c r="AS239" s="359">
        <f t="shared" si="37"/>
        <v>0</v>
      </c>
      <c r="AT239" s="306">
        <f t="shared" si="31"/>
        <v>0</v>
      </c>
      <c r="AU239" s="359">
        <f t="shared" si="37"/>
        <v>0</v>
      </c>
      <c r="AV239" s="359">
        <f t="shared" si="37"/>
        <v>0</v>
      </c>
      <c r="AW239" s="359">
        <f t="shared" si="37"/>
        <v>0</v>
      </c>
    </row>
    <row r="240" spans="1:49" s="54" customFormat="1" ht="22.5">
      <c r="A240" s="76"/>
      <c r="B240" s="442" t="s">
        <v>103</v>
      </c>
      <c r="C240" s="442" t="s">
        <v>122</v>
      </c>
      <c r="D240" s="104">
        <v>1686</v>
      </c>
      <c r="E240" s="105">
        <v>1315</v>
      </c>
      <c r="F240" s="180">
        <v>15779742.5</v>
      </c>
      <c r="G240" s="180">
        <v>5963028.09</v>
      </c>
      <c r="H240" s="180">
        <v>6021562.27</v>
      </c>
      <c r="I240" s="75">
        <f>46+11</f>
        <v>57</v>
      </c>
      <c r="J240" s="75">
        <v>3</v>
      </c>
      <c r="K240" s="75">
        <v>24</v>
      </c>
      <c r="L240" s="75">
        <v>15</v>
      </c>
      <c r="M240" s="101">
        <f>SUM(I240:L240)</f>
        <v>99</v>
      </c>
      <c r="N240" s="102"/>
      <c r="O240" s="102"/>
      <c r="P240" s="103"/>
      <c r="Q240" s="443">
        <v>243933.74</v>
      </c>
      <c r="R240" s="444">
        <v>800</v>
      </c>
      <c r="S240" s="443">
        <v>0</v>
      </c>
      <c r="T240" s="444">
        <v>0</v>
      </c>
      <c r="U240" s="443">
        <v>0</v>
      </c>
      <c r="V240" s="444">
        <v>0</v>
      </c>
      <c r="W240" s="412">
        <v>0</v>
      </c>
      <c r="X240" s="412">
        <v>289779</v>
      </c>
      <c r="Y240" s="412">
        <v>1000000</v>
      </c>
      <c r="Z240" s="413">
        <f>SUM(P240:Y240)</f>
        <v>1534512.74</v>
      </c>
      <c r="AA240" s="107"/>
      <c r="AB240" s="107"/>
      <c r="AC240" s="105"/>
      <c r="AD240" s="74"/>
      <c r="AE240" s="108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9">
        <f t="shared" si="31"/>
        <v>0</v>
      </c>
      <c r="AU240" s="73"/>
      <c r="AV240" s="74"/>
      <c r="AW240" s="74"/>
    </row>
    <row r="241" spans="1:63" s="54" customFormat="1" ht="23.25">
      <c r="A241" s="381"/>
      <c r="B241" s="382" t="s">
        <v>103</v>
      </c>
      <c r="C241" s="382" t="s">
        <v>123</v>
      </c>
      <c r="D241" s="383">
        <v>1748</v>
      </c>
      <c r="E241" s="384">
        <v>1215</v>
      </c>
      <c r="F241" s="385">
        <v>290071.37</v>
      </c>
      <c r="G241" s="385">
        <v>453575.07</v>
      </c>
      <c r="H241" s="385">
        <v>428819.64</v>
      </c>
      <c r="I241" s="386">
        <v>2</v>
      </c>
      <c r="J241" s="386">
        <v>0</v>
      </c>
      <c r="K241" s="386">
        <v>0</v>
      </c>
      <c r="L241" s="386">
        <v>1</v>
      </c>
      <c r="M241" s="387">
        <v>3</v>
      </c>
      <c r="N241" s="388">
        <v>10205</v>
      </c>
      <c r="O241" s="388">
        <v>34831.61</v>
      </c>
      <c r="P241" s="389">
        <v>200000</v>
      </c>
      <c r="Q241" s="390">
        <v>39803.06</v>
      </c>
      <c r="R241" s="384"/>
      <c r="S241" s="383"/>
      <c r="T241" s="391">
        <v>0</v>
      </c>
      <c r="U241" s="383"/>
      <c r="V241" s="384">
        <v>0</v>
      </c>
      <c r="W241" s="392">
        <v>0</v>
      </c>
      <c r="X241" s="389">
        <v>80550</v>
      </c>
      <c r="Y241" s="389">
        <v>1640.78</v>
      </c>
      <c r="Z241" s="393">
        <v>321993.84</v>
      </c>
      <c r="AA241" s="394">
        <v>23550</v>
      </c>
      <c r="AB241" s="395"/>
      <c r="AC241" s="384"/>
      <c r="AD241" s="384"/>
      <c r="AE241" s="392"/>
      <c r="AF241" s="392"/>
      <c r="AG241" s="389">
        <v>39803.06</v>
      </c>
      <c r="AH241" s="392"/>
      <c r="AI241" s="389">
        <v>68410</v>
      </c>
      <c r="AJ241" s="389">
        <v>74400</v>
      </c>
      <c r="AK241" s="389">
        <v>55360</v>
      </c>
      <c r="AL241" s="389">
        <v>18000</v>
      </c>
      <c r="AM241" s="389">
        <v>25224</v>
      </c>
      <c r="AN241" s="389">
        <v>36720</v>
      </c>
      <c r="AO241" s="389">
        <v>20413.72</v>
      </c>
      <c r="AP241" s="389">
        <v>31290</v>
      </c>
      <c r="AQ241" s="392"/>
      <c r="AR241" s="389">
        <v>80550</v>
      </c>
      <c r="AS241" s="389">
        <v>18410</v>
      </c>
      <c r="AT241" s="396">
        <v>472180.78</v>
      </c>
      <c r="AU241" s="397"/>
      <c r="AV241" s="384"/>
      <c r="AW241" s="384"/>
      <c r="AX241" s="398"/>
      <c r="AY241" s="398"/>
      <c r="AZ241" s="398"/>
      <c r="BA241" s="398"/>
      <c r="BB241" s="398"/>
      <c r="BC241" s="398"/>
      <c r="BD241" s="398"/>
      <c r="BE241" s="398"/>
      <c r="BF241" s="398"/>
      <c r="BG241" s="398"/>
      <c r="BH241" s="398"/>
      <c r="BI241" s="398"/>
      <c r="BJ241" s="398"/>
      <c r="BK241" s="398"/>
    </row>
    <row r="242" spans="1:63" s="54" customFormat="1" ht="23.25">
      <c r="A242" s="381"/>
      <c r="B242" s="382" t="s">
        <v>103</v>
      </c>
      <c r="C242" s="382" t="s">
        <v>121</v>
      </c>
      <c r="D242" s="383">
        <v>1940</v>
      </c>
      <c r="E242" s="384">
        <v>1509</v>
      </c>
      <c r="F242" s="386">
        <v>273531.24</v>
      </c>
      <c r="G242" s="386">
        <v>330551.96</v>
      </c>
      <c r="H242" s="386">
        <v>227428.63</v>
      </c>
      <c r="I242" s="386">
        <v>2</v>
      </c>
      <c r="J242" s="386">
        <v>0</v>
      </c>
      <c r="K242" s="386">
        <v>1</v>
      </c>
      <c r="L242" s="386">
        <v>0</v>
      </c>
      <c r="M242" s="387">
        <f>SUM(I242:L242)</f>
        <v>3</v>
      </c>
      <c r="N242" s="399">
        <v>16135</v>
      </c>
      <c r="O242" s="399">
        <v>15313.9</v>
      </c>
      <c r="P242" s="392">
        <v>305000</v>
      </c>
      <c r="Q242" s="383">
        <v>74336.56</v>
      </c>
      <c r="R242" s="384"/>
      <c r="S242" s="383"/>
      <c r="T242" s="384"/>
      <c r="U242" s="383"/>
      <c r="V242" s="384">
        <v>0</v>
      </c>
      <c r="W242" s="392">
        <v>0</v>
      </c>
      <c r="X242" s="392">
        <v>63000</v>
      </c>
      <c r="Y242" s="392">
        <v>0</v>
      </c>
      <c r="Z242" s="393">
        <f>SUM(P242:Y242)</f>
        <v>442336.56</v>
      </c>
      <c r="AA242" s="400">
        <v>93430</v>
      </c>
      <c r="AB242" s="395"/>
      <c r="AC242" s="384"/>
      <c r="AD242" s="384"/>
      <c r="AE242" s="392"/>
      <c r="AF242" s="392"/>
      <c r="AG242" s="392"/>
      <c r="AH242" s="392"/>
      <c r="AI242" s="392">
        <v>184080</v>
      </c>
      <c r="AJ242" s="392">
        <v>105600</v>
      </c>
      <c r="AK242" s="392">
        <v>55290</v>
      </c>
      <c r="AL242" s="392">
        <v>18000</v>
      </c>
      <c r="AM242" s="392">
        <v>36680</v>
      </c>
      <c r="AN242" s="392"/>
      <c r="AO242" s="392">
        <v>22311.09</v>
      </c>
      <c r="AP242" s="392">
        <v>55360</v>
      </c>
      <c r="AQ242" s="392">
        <v>0</v>
      </c>
      <c r="AR242" s="392">
        <v>63000</v>
      </c>
      <c r="AS242" s="392">
        <v>59370</v>
      </c>
      <c r="AT242" s="401">
        <f t="shared" si="31"/>
        <v>599691.0900000001</v>
      </c>
      <c r="AU242" s="397"/>
      <c r="AV242" s="384"/>
      <c r="AW242" s="384"/>
      <c r="AX242" s="398"/>
      <c r="AY242" s="398"/>
      <c r="AZ242" s="398"/>
      <c r="BA242" s="398"/>
      <c r="BB242" s="398"/>
      <c r="BC242" s="398"/>
      <c r="BD242" s="398"/>
      <c r="BE242" s="398"/>
      <c r="BF242" s="398"/>
      <c r="BG242" s="398"/>
      <c r="BH242" s="398"/>
      <c r="BI242" s="398"/>
      <c r="BJ242" s="398"/>
      <c r="BK242" s="398"/>
    </row>
    <row r="243" spans="1:63" s="54" customFormat="1" ht="23.25">
      <c r="A243" s="381"/>
      <c r="B243" s="382" t="s">
        <v>103</v>
      </c>
      <c r="C243" s="382" t="s">
        <v>120</v>
      </c>
      <c r="D243" s="383">
        <v>1009</v>
      </c>
      <c r="E243" s="384">
        <v>787</v>
      </c>
      <c r="F243" s="386">
        <v>222462.75</v>
      </c>
      <c r="G243" s="386">
        <v>225711.43</v>
      </c>
      <c r="H243" s="386">
        <v>215063.17</v>
      </c>
      <c r="I243" s="386">
        <v>3</v>
      </c>
      <c r="J243" s="386">
        <v>0</v>
      </c>
      <c r="K243" s="386">
        <v>0</v>
      </c>
      <c r="L243" s="386">
        <v>0</v>
      </c>
      <c r="M243" s="387">
        <f>SUM(I243:L243)</f>
        <v>3</v>
      </c>
      <c r="N243" s="399">
        <v>5100</v>
      </c>
      <c r="O243" s="399">
        <v>7782.48</v>
      </c>
      <c r="P243" s="392">
        <v>200000</v>
      </c>
      <c r="Q243" s="383">
        <v>55251.26</v>
      </c>
      <c r="R243" s="384"/>
      <c r="S243" s="383"/>
      <c r="T243" s="384"/>
      <c r="U243" s="383"/>
      <c r="V243" s="384">
        <v>0</v>
      </c>
      <c r="W243" s="392">
        <v>0</v>
      </c>
      <c r="X243" s="392">
        <v>76400</v>
      </c>
      <c r="Y243" s="392">
        <v>0</v>
      </c>
      <c r="Z243" s="393">
        <f>SUM(P243:Y243)</f>
        <v>331651.26</v>
      </c>
      <c r="AA243" s="400">
        <v>82400</v>
      </c>
      <c r="AB243" s="395"/>
      <c r="AC243" s="384"/>
      <c r="AD243" s="384"/>
      <c r="AE243" s="392"/>
      <c r="AF243" s="392"/>
      <c r="AG243" s="392">
        <v>55251.26</v>
      </c>
      <c r="AH243" s="392">
        <v>0</v>
      </c>
      <c r="AI243" s="392">
        <v>0</v>
      </c>
      <c r="AJ243" s="392">
        <v>110400</v>
      </c>
      <c r="AK243" s="392">
        <v>55490</v>
      </c>
      <c r="AL243" s="392">
        <v>18000</v>
      </c>
      <c r="AM243" s="392">
        <v>0</v>
      </c>
      <c r="AN243" s="392">
        <v>1620</v>
      </c>
      <c r="AO243" s="392">
        <v>23471.28</v>
      </c>
      <c r="AP243" s="392">
        <v>9230</v>
      </c>
      <c r="AQ243" s="392">
        <v>0</v>
      </c>
      <c r="AR243" s="392">
        <v>76400</v>
      </c>
      <c r="AS243" s="392">
        <v>63486.02</v>
      </c>
      <c r="AT243" s="401">
        <f t="shared" si="31"/>
        <v>413348.56000000006</v>
      </c>
      <c r="AU243" s="397"/>
      <c r="AV243" s="384"/>
      <c r="AW243" s="384"/>
      <c r="AX243" s="398"/>
      <c r="AY243" s="398"/>
      <c r="AZ243" s="398"/>
      <c r="BA243" s="398"/>
      <c r="BB243" s="398"/>
      <c r="BC243" s="398"/>
      <c r="BD243" s="398"/>
      <c r="BE243" s="398"/>
      <c r="BF243" s="398"/>
      <c r="BG243" s="398"/>
      <c r="BH243" s="398"/>
      <c r="BI243" s="398"/>
      <c r="BJ243" s="398"/>
      <c r="BK243" s="398"/>
    </row>
    <row r="244" spans="1:63" s="54" customFormat="1" ht="23.25">
      <c r="A244" s="381"/>
      <c r="B244" s="382" t="s">
        <v>103</v>
      </c>
      <c r="C244" s="382" t="s">
        <v>119</v>
      </c>
      <c r="D244" s="383">
        <v>1144</v>
      </c>
      <c r="E244" s="384">
        <v>931</v>
      </c>
      <c r="F244" s="386">
        <v>107156.63</v>
      </c>
      <c r="G244" s="386">
        <v>182481.36</v>
      </c>
      <c r="H244" s="386">
        <v>144568.59</v>
      </c>
      <c r="I244" s="386">
        <v>3</v>
      </c>
      <c r="J244" s="386">
        <v>0</v>
      </c>
      <c r="K244" s="386">
        <v>1</v>
      </c>
      <c r="L244" s="386">
        <v>0</v>
      </c>
      <c r="M244" s="387">
        <f>SUM(I244:L244)</f>
        <v>4</v>
      </c>
      <c r="N244" s="399">
        <v>3630</v>
      </c>
      <c r="O244" s="399">
        <v>10245.6</v>
      </c>
      <c r="P244" s="392">
        <v>305000</v>
      </c>
      <c r="Q244" s="383">
        <v>61590.59</v>
      </c>
      <c r="R244" s="384">
        <v>7264.93</v>
      </c>
      <c r="S244" s="383">
        <v>0</v>
      </c>
      <c r="T244" s="384">
        <v>0</v>
      </c>
      <c r="U244" s="383">
        <v>0</v>
      </c>
      <c r="V244" s="384">
        <v>0</v>
      </c>
      <c r="W244" s="392">
        <v>0</v>
      </c>
      <c r="X244" s="392">
        <v>69829</v>
      </c>
      <c r="Y244" s="392">
        <v>0</v>
      </c>
      <c r="Z244" s="393">
        <f>SUM(P244:Y244)</f>
        <v>443684.51999999996</v>
      </c>
      <c r="AA244" s="400">
        <v>42600</v>
      </c>
      <c r="AB244" s="400">
        <v>15720</v>
      </c>
      <c r="AC244" s="384">
        <v>0</v>
      </c>
      <c r="AD244" s="384">
        <v>0</v>
      </c>
      <c r="AE244" s="392">
        <v>0</v>
      </c>
      <c r="AF244" s="392">
        <v>0</v>
      </c>
      <c r="AG244" s="392">
        <v>68855.52</v>
      </c>
      <c r="AH244" s="392">
        <v>0</v>
      </c>
      <c r="AI244" s="392">
        <v>139560</v>
      </c>
      <c r="AJ244" s="392">
        <v>106800</v>
      </c>
      <c r="AK244" s="392">
        <v>54220</v>
      </c>
      <c r="AL244" s="392">
        <v>12000</v>
      </c>
      <c r="AM244" s="392">
        <v>0</v>
      </c>
      <c r="AN244" s="392">
        <v>9874</v>
      </c>
      <c r="AO244" s="392">
        <v>17790.59</v>
      </c>
      <c r="AP244" s="392">
        <v>14689</v>
      </c>
      <c r="AQ244" s="392">
        <v>0</v>
      </c>
      <c r="AR244" s="392">
        <v>69829</v>
      </c>
      <c r="AS244" s="392">
        <v>0</v>
      </c>
      <c r="AT244" s="401">
        <f t="shared" si="31"/>
        <v>493618.11000000004</v>
      </c>
      <c r="AU244" s="397"/>
      <c r="AV244" s="384"/>
      <c r="AW244" s="384"/>
      <c r="AX244" s="398"/>
      <c r="AY244" s="398"/>
      <c r="AZ244" s="398"/>
      <c r="BA244" s="398"/>
      <c r="BB244" s="398"/>
      <c r="BC244" s="398"/>
      <c r="BD244" s="398"/>
      <c r="BE244" s="398"/>
      <c r="BF244" s="398"/>
      <c r="BG244" s="398"/>
      <c r="BH244" s="398"/>
      <c r="BI244" s="398"/>
      <c r="BJ244" s="398"/>
      <c r="BK244" s="398"/>
    </row>
    <row r="245" spans="1:49" s="23" customFormat="1" ht="23.25">
      <c r="A245" s="432" t="s">
        <v>367</v>
      </c>
      <c r="B245" s="433"/>
      <c r="C245" s="434"/>
      <c r="D245" s="43">
        <f>SUM(D240:D244)</f>
        <v>7527</v>
      </c>
      <c r="E245" s="43">
        <f aca="true" t="shared" si="38" ref="E245:AT245">SUM(E240:E244)</f>
        <v>5757</v>
      </c>
      <c r="F245" s="43">
        <f t="shared" si="38"/>
        <v>16672964.49</v>
      </c>
      <c r="G245" s="43">
        <f t="shared" si="38"/>
        <v>7155347.91</v>
      </c>
      <c r="H245" s="43">
        <f t="shared" si="38"/>
        <v>7037442.299999999</v>
      </c>
      <c r="I245" s="43">
        <f t="shared" si="38"/>
        <v>67</v>
      </c>
      <c r="J245" s="43">
        <f t="shared" si="38"/>
        <v>3</v>
      </c>
      <c r="K245" s="43">
        <f t="shared" si="38"/>
        <v>26</v>
      </c>
      <c r="L245" s="43">
        <f t="shared" si="38"/>
        <v>16</v>
      </c>
      <c r="M245" s="43">
        <f t="shared" si="38"/>
        <v>112</v>
      </c>
      <c r="N245" s="43">
        <f t="shared" si="38"/>
        <v>35070</v>
      </c>
      <c r="O245" s="43">
        <f t="shared" si="38"/>
        <v>68173.59000000001</v>
      </c>
      <c r="P245" s="43">
        <f t="shared" si="38"/>
        <v>1010000</v>
      </c>
      <c r="Q245" s="43">
        <f t="shared" si="38"/>
        <v>474915.20999999996</v>
      </c>
      <c r="R245" s="43">
        <f t="shared" si="38"/>
        <v>8064.93</v>
      </c>
      <c r="S245" s="43">
        <f t="shared" si="38"/>
        <v>0</v>
      </c>
      <c r="T245" s="43">
        <f t="shared" si="38"/>
        <v>0</v>
      </c>
      <c r="U245" s="43">
        <f t="shared" si="38"/>
        <v>0</v>
      </c>
      <c r="V245" s="43">
        <f t="shared" si="38"/>
        <v>0</v>
      </c>
      <c r="W245" s="43">
        <f t="shared" si="38"/>
        <v>0</v>
      </c>
      <c r="X245" s="43">
        <f t="shared" si="38"/>
        <v>579558</v>
      </c>
      <c r="Y245" s="43">
        <f t="shared" si="38"/>
        <v>1001640.78</v>
      </c>
      <c r="Z245" s="43">
        <f t="shared" si="38"/>
        <v>3074178.9200000004</v>
      </c>
      <c r="AA245" s="43">
        <f t="shared" si="38"/>
        <v>241980</v>
      </c>
      <c r="AB245" s="43">
        <f t="shared" si="38"/>
        <v>15720</v>
      </c>
      <c r="AC245" s="43">
        <f t="shared" si="38"/>
        <v>0</v>
      </c>
      <c r="AD245" s="43">
        <f t="shared" si="38"/>
        <v>0</v>
      </c>
      <c r="AE245" s="43">
        <f t="shared" si="38"/>
        <v>0</v>
      </c>
      <c r="AF245" s="43">
        <f t="shared" si="38"/>
        <v>0</v>
      </c>
      <c r="AG245" s="43">
        <f t="shared" si="38"/>
        <v>163909.84000000003</v>
      </c>
      <c r="AH245" s="43">
        <f t="shared" si="38"/>
        <v>0</v>
      </c>
      <c r="AI245" s="43">
        <f t="shared" si="38"/>
        <v>392050</v>
      </c>
      <c r="AJ245" s="43">
        <f t="shared" si="38"/>
        <v>397200</v>
      </c>
      <c r="AK245" s="43">
        <f t="shared" si="38"/>
        <v>220360</v>
      </c>
      <c r="AL245" s="43">
        <f t="shared" si="38"/>
        <v>66000</v>
      </c>
      <c r="AM245" s="43">
        <f t="shared" si="38"/>
        <v>61904</v>
      </c>
      <c r="AN245" s="43">
        <f t="shared" si="38"/>
        <v>48214</v>
      </c>
      <c r="AO245" s="43">
        <f t="shared" si="38"/>
        <v>83986.68</v>
      </c>
      <c r="AP245" s="43">
        <f t="shared" si="38"/>
        <v>110569</v>
      </c>
      <c r="AQ245" s="43">
        <f t="shared" si="38"/>
        <v>0</v>
      </c>
      <c r="AR245" s="43">
        <f t="shared" si="38"/>
        <v>289779</v>
      </c>
      <c r="AS245" s="43">
        <f t="shared" si="38"/>
        <v>141266.02</v>
      </c>
      <c r="AT245" s="43">
        <f t="shared" si="38"/>
        <v>1978838.5400000003</v>
      </c>
      <c r="AU245" s="420" t="s">
        <v>3</v>
      </c>
      <c r="AV245" s="420"/>
      <c r="AW245" s="420"/>
    </row>
    <row r="246" spans="1:46" s="22" customFormat="1" ht="23.25">
      <c r="A246" s="1"/>
      <c r="B246" s="1"/>
      <c r="C246" s="1"/>
      <c r="D246" s="3"/>
      <c r="E246" s="3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3"/>
      <c r="Q246" s="3"/>
      <c r="R246" s="3"/>
      <c r="S246" s="3"/>
      <c r="T246" s="3"/>
      <c r="U246" s="3"/>
      <c r="V246" s="2"/>
      <c r="W246" s="2"/>
      <c r="X246" s="2"/>
      <c r="Y246" s="2"/>
      <c r="Z246" s="38"/>
      <c r="AA246" s="40"/>
      <c r="AB246" s="40"/>
      <c r="AC246" s="2"/>
      <c r="AD246" s="2"/>
      <c r="AE246" s="2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s="22" customFormat="1" ht="23.25">
      <c r="A247" s="23"/>
      <c r="B247" s="23"/>
      <c r="C247" s="23"/>
      <c r="D247" s="24"/>
      <c r="E247" s="24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4"/>
      <c r="Q247" s="24"/>
      <c r="R247" s="24"/>
      <c r="S247" s="24"/>
      <c r="T247" s="24"/>
      <c r="U247" s="24"/>
      <c r="Z247" s="39"/>
      <c r="AA247" s="41"/>
      <c r="AB247" s="41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</row>
    <row r="248" spans="1:46" s="22" customFormat="1" ht="23.25">
      <c r="A248" s="23"/>
      <c r="B248" s="23"/>
      <c r="C248" s="23"/>
      <c r="D248" s="24"/>
      <c r="E248" s="24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4"/>
      <c r="Q248" s="24"/>
      <c r="R248" s="24"/>
      <c r="S248" s="24"/>
      <c r="T248" s="24"/>
      <c r="U248" s="24"/>
      <c r="Z248" s="39"/>
      <c r="AA248" s="41"/>
      <c r="AB248" s="41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</row>
    <row r="249" spans="1:46" s="22" customFormat="1" ht="23.25">
      <c r="A249" s="23"/>
      <c r="B249" s="34"/>
      <c r="C249" s="34"/>
      <c r="D249" s="35"/>
      <c r="E249" s="35"/>
      <c r="F249" s="36"/>
      <c r="G249" s="36"/>
      <c r="H249" s="25"/>
      <c r="I249" s="25"/>
      <c r="J249" s="25"/>
      <c r="K249" s="25"/>
      <c r="L249" s="25"/>
      <c r="M249" s="25"/>
      <c r="N249" s="25"/>
      <c r="O249" s="25"/>
      <c r="P249" s="24"/>
      <c r="Q249" s="24"/>
      <c r="R249" s="24"/>
      <c r="S249" s="24"/>
      <c r="T249" s="24"/>
      <c r="U249" s="24"/>
      <c r="Z249" s="39"/>
      <c r="AA249" s="41"/>
      <c r="AB249" s="41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</row>
    <row r="250" spans="1:46" s="22" customFormat="1" ht="23.25">
      <c r="A250" s="23"/>
      <c r="B250" s="34"/>
      <c r="C250" s="37"/>
      <c r="D250" s="35"/>
      <c r="E250" s="35"/>
      <c r="F250" s="36"/>
      <c r="G250" s="36"/>
      <c r="H250" s="25"/>
      <c r="I250" s="25"/>
      <c r="J250" s="25"/>
      <c r="K250" s="25"/>
      <c r="L250" s="25"/>
      <c r="M250" s="25"/>
      <c r="N250" s="25"/>
      <c r="O250" s="25"/>
      <c r="P250" s="24"/>
      <c r="Q250" s="24"/>
      <c r="R250" s="24"/>
      <c r="S250" s="24"/>
      <c r="T250" s="24"/>
      <c r="U250" s="24"/>
      <c r="Z250" s="39"/>
      <c r="AA250" s="41"/>
      <c r="AB250" s="41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</row>
    <row r="251" spans="1:46" s="22" customFormat="1" ht="23.25">
      <c r="A251" s="23"/>
      <c r="B251" s="34"/>
      <c r="C251" s="34"/>
      <c r="D251" s="35"/>
      <c r="E251" s="35"/>
      <c r="F251" s="36"/>
      <c r="G251" s="36"/>
      <c r="H251" s="25"/>
      <c r="I251" s="25"/>
      <c r="J251" s="25"/>
      <c r="K251" s="25"/>
      <c r="L251" s="25"/>
      <c r="M251" s="25"/>
      <c r="N251" s="25"/>
      <c r="O251" s="25"/>
      <c r="P251" s="24"/>
      <c r="Q251" s="24"/>
      <c r="R251" s="24"/>
      <c r="S251" s="24"/>
      <c r="T251" s="24"/>
      <c r="U251" s="24"/>
      <c r="Z251" s="39"/>
      <c r="AA251" s="41"/>
      <c r="AB251" s="41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</row>
    <row r="252" spans="1:46" s="22" customFormat="1" ht="23.25">
      <c r="A252" s="23"/>
      <c r="B252" s="34"/>
      <c r="C252" s="34"/>
      <c r="D252" s="35"/>
      <c r="E252" s="35"/>
      <c r="F252" s="36"/>
      <c r="G252" s="36"/>
      <c r="H252" s="25"/>
      <c r="I252" s="25"/>
      <c r="J252" s="25"/>
      <c r="K252" s="25"/>
      <c r="L252" s="25"/>
      <c r="M252" s="25"/>
      <c r="N252" s="25"/>
      <c r="O252" s="25"/>
      <c r="P252" s="24"/>
      <c r="Q252" s="24"/>
      <c r="R252" s="24"/>
      <c r="S252" s="24"/>
      <c r="T252" s="24"/>
      <c r="U252" s="24"/>
      <c r="Z252" s="39"/>
      <c r="AA252" s="41"/>
      <c r="AB252" s="41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</row>
    <row r="253" spans="1:46" s="22" customFormat="1" ht="23.25">
      <c r="A253" s="23"/>
      <c r="B253" s="23"/>
      <c r="C253" s="23"/>
      <c r="D253" s="24"/>
      <c r="E253" s="24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4"/>
      <c r="Q253" s="24"/>
      <c r="R253" s="24"/>
      <c r="S253" s="24"/>
      <c r="T253" s="24"/>
      <c r="U253" s="24"/>
      <c r="Z253" s="39"/>
      <c r="AA253" s="41"/>
      <c r="AB253" s="41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</row>
    <row r="254" spans="1:46" s="22" customFormat="1" ht="23.25">
      <c r="A254" s="23"/>
      <c r="B254" s="23"/>
      <c r="C254" s="23"/>
      <c r="D254" s="24"/>
      <c r="E254" s="24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4"/>
      <c r="Q254" s="24"/>
      <c r="R254" s="24"/>
      <c r="S254" s="24"/>
      <c r="T254" s="24"/>
      <c r="U254" s="24"/>
      <c r="Z254" s="39"/>
      <c r="AA254" s="41"/>
      <c r="AB254" s="41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</row>
    <row r="255" spans="1:46" s="22" customFormat="1" ht="23.25">
      <c r="A255" s="23"/>
      <c r="B255" s="23"/>
      <c r="C255" s="23"/>
      <c r="D255" s="24"/>
      <c r="E255" s="24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4"/>
      <c r="Q255" s="24"/>
      <c r="R255" s="24"/>
      <c r="S255" s="24"/>
      <c r="T255" s="24"/>
      <c r="U255" s="24"/>
      <c r="Z255" s="39"/>
      <c r="AA255" s="41"/>
      <c r="AB255" s="41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</row>
    <row r="256" spans="1:46" s="22" customFormat="1" ht="23.25">
      <c r="A256" s="23"/>
      <c r="B256" s="23"/>
      <c r="C256" s="23"/>
      <c r="D256" s="24"/>
      <c r="E256" s="24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4"/>
      <c r="Q256" s="24"/>
      <c r="R256" s="24"/>
      <c r="S256" s="24"/>
      <c r="T256" s="24"/>
      <c r="U256" s="24"/>
      <c r="Z256" s="39"/>
      <c r="AA256" s="41"/>
      <c r="AB256" s="41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</row>
    <row r="257" spans="1:49" s="22" customFormat="1" ht="23.25">
      <c r="A257" s="1"/>
      <c r="B257" s="1"/>
      <c r="C257" s="1"/>
      <c r="D257" s="3"/>
      <c r="E257" s="3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3"/>
      <c r="Q257" s="3"/>
      <c r="R257" s="3"/>
      <c r="S257" s="3"/>
      <c r="T257" s="3"/>
      <c r="U257" s="3"/>
      <c r="V257" s="2"/>
      <c r="W257" s="2"/>
      <c r="X257" s="2"/>
      <c r="Y257" s="2"/>
      <c r="Z257" s="38"/>
      <c r="AA257" s="40"/>
      <c r="AB257" s="40"/>
      <c r="AC257" s="2"/>
      <c r="AD257" s="2"/>
      <c r="AE257" s="2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2"/>
      <c r="AV257" s="2"/>
      <c r="AW257" s="2"/>
    </row>
    <row r="258" spans="1:49" s="22" customFormat="1" ht="23.25">
      <c r="A258" s="1"/>
      <c r="B258" s="1"/>
      <c r="C258" s="1"/>
      <c r="D258" s="3"/>
      <c r="E258" s="3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3"/>
      <c r="Q258" s="3"/>
      <c r="R258" s="3"/>
      <c r="S258" s="3"/>
      <c r="T258" s="3"/>
      <c r="U258" s="3"/>
      <c r="V258" s="2"/>
      <c r="W258" s="2"/>
      <c r="X258" s="2"/>
      <c r="Y258" s="2"/>
      <c r="Z258" s="38"/>
      <c r="AA258" s="40"/>
      <c r="AB258" s="40"/>
      <c r="AC258" s="2"/>
      <c r="AD258" s="2"/>
      <c r="AE258" s="2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2"/>
      <c r="AV258" s="2"/>
      <c r="AW258" s="2"/>
    </row>
    <row r="259" spans="1:49" s="22" customFormat="1" ht="23.25">
      <c r="A259" s="1"/>
      <c r="B259" s="1"/>
      <c r="C259" s="1"/>
      <c r="D259" s="3"/>
      <c r="E259" s="3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3"/>
      <c r="Q259" s="3"/>
      <c r="R259" s="3"/>
      <c r="S259" s="3"/>
      <c r="T259" s="3"/>
      <c r="U259" s="3"/>
      <c r="V259" s="2"/>
      <c r="W259" s="2"/>
      <c r="X259" s="2"/>
      <c r="Y259" s="2"/>
      <c r="Z259" s="38"/>
      <c r="AA259" s="40"/>
      <c r="AB259" s="40"/>
      <c r="AC259" s="2"/>
      <c r="AD259" s="2"/>
      <c r="AE259" s="2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2"/>
      <c r="AV259" s="2"/>
      <c r="AW259" s="2"/>
    </row>
    <row r="260" spans="1:49" s="22" customFormat="1" ht="23.25">
      <c r="A260" s="1"/>
      <c r="B260" s="1"/>
      <c r="C260" s="1"/>
      <c r="D260" s="3"/>
      <c r="E260" s="3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3"/>
      <c r="Q260" s="3"/>
      <c r="R260" s="3"/>
      <c r="S260" s="3"/>
      <c r="T260" s="3"/>
      <c r="U260" s="3"/>
      <c r="V260" s="2"/>
      <c r="W260" s="2"/>
      <c r="X260" s="2"/>
      <c r="Y260" s="2"/>
      <c r="Z260" s="38"/>
      <c r="AA260" s="40"/>
      <c r="AB260" s="40"/>
      <c r="AC260" s="2"/>
      <c r="AD260" s="2"/>
      <c r="AE260" s="2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2"/>
      <c r="AV260" s="2"/>
      <c r="AW260" s="2"/>
    </row>
    <row r="261" spans="1:49" s="22" customFormat="1" ht="23.25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  <c r="W261" s="2"/>
      <c r="X261" s="2"/>
      <c r="Y261" s="2"/>
      <c r="Z261" s="38"/>
      <c r="AA261" s="40"/>
      <c r="AB261" s="40"/>
      <c r="AC261" s="2"/>
      <c r="AD261" s="2"/>
      <c r="AE261" s="2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2"/>
      <c r="AV261" s="2"/>
      <c r="AW261" s="2"/>
    </row>
    <row r="262" spans="1:49" s="22" customFormat="1" ht="23.25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2"/>
      <c r="W262" s="2"/>
      <c r="X262" s="2"/>
      <c r="Y262" s="2"/>
      <c r="Z262" s="38"/>
      <c r="AA262" s="40"/>
      <c r="AB262" s="40"/>
      <c r="AC262" s="2"/>
      <c r="AD262" s="2"/>
      <c r="AE262" s="2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2"/>
      <c r="AV262" s="2"/>
      <c r="AW262" s="2"/>
    </row>
    <row r="263" spans="1:49" s="22" customFormat="1" ht="23.25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2"/>
      <c r="W263" s="2"/>
      <c r="X263" s="2"/>
      <c r="Y263" s="2"/>
      <c r="Z263" s="38"/>
      <c r="AA263" s="40"/>
      <c r="AB263" s="40"/>
      <c r="AC263" s="2"/>
      <c r="AD263" s="2"/>
      <c r="AE263" s="2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2"/>
      <c r="AV263" s="2"/>
      <c r="AW263" s="2"/>
    </row>
    <row r="264" spans="1:49" s="22" customFormat="1" ht="23.25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2"/>
      <c r="W264" s="2"/>
      <c r="X264" s="2"/>
      <c r="Y264" s="2"/>
      <c r="Z264" s="38"/>
      <c r="AA264" s="40"/>
      <c r="AB264" s="40"/>
      <c r="AC264" s="2"/>
      <c r="AD264" s="2"/>
      <c r="AE264" s="2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2"/>
      <c r="AV264" s="2"/>
      <c r="AW264" s="2"/>
    </row>
    <row r="265" spans="1:49" s="22" customFormat="1" ht="23.25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2"/>
      <c r="W265" s="2"/>
      <c r="X265" s="2"/>
      <c r="Y265" s="2"/>
      <c r="Z265" s="38"/>
      <c r="AA265" s="40"/>
      <c r="AB265" s="40"/>
      <c r="AC265" s="2"/>
      <c r="AD265" s="2"/>
      <c r="AE265" s="2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2"/>
      <c r="AV265" s="2"/>
      <c r="AW265" s="2"/>
    </row>
    <row r="266" spans="1:49" s="22" customFormat="1" ht="23.25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2"/>
      <c r="W266" s="2"/>
      <c r="X266" s="2"/>
      <c r="Y266" s="2"/>
      <c r="Z266" s="38"/>
      <c r="AA266" s="40"/>
      <c r="AB266" s="40"/>
      <c r="AC266" s="2"/>
      <c r="AD266" s="2"/>
      <c r="AE266" s="2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2"/>
      <c r="AV266" s="2"/>
      <c r="AW266" s="2"/>
    </row>
    <row r="267" spans="1:49" s="22" customFormat="1" ht="23.25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2"/>
      <c r="W267" s="2"/>
      <c r="X267" s="2"/>
      <c r="Y267" s="2"/>
      <c r="Z267" s="38"/>
      <c r="AA267" s="40"/>
      <c r="AB267" s="40"/>
      <c r="AC267" s="2"/>
      <c r="AD267" s="2"/>
      <c r="AE267" s="2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2"/>
      <c r="AV267" s="2"/>
      <c r="AW267" s="2"/>
    </row>
    <row r="268" spans="1:49" s="22" customFormat="1" ht="23.25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2"/>
      <c r="W268" s="2"/>
      <c r="X268" s="2"/>
      <c r="Y268" s="2"/>
      <c r="Z268" s="38"/>
      <c r="AA268" s="40"/>
      <c r="AB268" s="40"/>
      <c r="AC268" s="2"/>
      <c r="AD268" s="2"/>
      <c r="AE268" s="2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2"/>
      <c r="AV268" s="2"/>
      <c r="AW268" s="2"/>
    </row>
    <row r="269" spans="1:49" s="22" customFormat="1" ht="23.25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2"/>
      <c r="W269" s="2"/>
      <c r="X269" s="2"/>
      <c r="Y269" s="2"/>
      <c r="Z269" s="38"/>
      <c r="AA269" s="40"/>
      <c r="AB269" s="40"/>
      <c r="AC269" s="2"/>
      <c r="AD269" s="2"/>
      <c r="AE269" s="2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2"/>
      <c r="AV269" s="2"/>
      <c r="AW269" s="2"/>
    </row>
    <row r="270" spans="1:49" s="22" customFormat="1" ht="23.25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2"/>
      <c r="W270" s="2"/>
      <c r="X270" s="2"/>
      <c r="Y270" s="2"/>
      <c r="Z270" s="38"/>
      <c r="AA270" s="40"/>
      <c r="AB270" s="40"/>
      <c r="AC270" s="2"/>
      <c r="AD270" s="2"/>
      <c r="AE270" s="2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2"/>
      <c r="AV270" s="2"/>
      <c r="AW270" s="2"/>
    </row>
    <row r="271" spans="1:49" s="46" customFormat="1" ht="23.25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2"/>
      <c r="W271" s="2"/>
      <c r="X271" s="2"/>
      <c r="Y271" s="2"/>
      <c r="Z271" s="38"/>
      <c r="AA271" s="40"/>
      <c r="AB271" s="40"/>
      <c r="AC271" s="2"/>
      <c r="AD271" s="2"/>
      <c r="AE271" s="2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2"/>
      <c r="AV271" s="2"/>
      <c r="AW271" s="2"/>
    </row>
    <row r="272" spans="1:49" s="22" customFormat="1" ht="23.25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2"/>
      <c r="W272" s="2"/>
      <c r="X272" s="2"/>
      <c r="Y272" s="2"/>
      <c r="Z272" s="38"/>
      <c r="AA272" s="40"/>
      <c r="AB272" s="40"/>
      <c r="AC272" s="2"/>
      <c r="AD272" s="2"/>
      <c r="AE272" s="2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2"/>
      <c r="AV272" s="2"/>
      <c r="AW272" s="2"/>
    </row>
    <row r="273" spans="1:49" s="22" customFormat="1" ht="23.25" customHeight="1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2"/>
      <c r="W273" s="2"/>
      <c r="X273" s="2"/>
      <c r="Y273" s="2"/>
      <c r="Z273" s="38"/>
      <c r="AA273" s="40"/>
      <c r="AB273" s="40"/>
      <c r="AC273" s="2"/>
      <c r="AD273" s="2"/>
      <c r="AE273" s="2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2"/>
      <c r="AV273" s="2"/>
      <c r="AW273" s="2"/>
    </row>
    <row r="274" spans="1:49" s="22" customFormat="1" ht="23.25" customHeight="1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  <c r="W274" s="2"/>
      <c r="X274" s="2"/>
      <c r="Y274" s="2"/>
      <c r="Z274" s="38"/>
      <c r="AA274" s="40"/>
      <c r="AB274" s="40"/>
      <c r="AC274" s="2"/>
      <c r="AD274" s="2"/>
      <c r="AE274" s="2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2"/>
      <c r="AV274" s="2"/>
      <c r="AW274" s="2"/>
    </row>
    <row r="275" spans="1:49" s="22" customFormat="1" ht="23.25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  <c r="W275" s="2"/>
      <c r="X275" s="2"/>
      <c r="Y275" s="2"/>
      <c r="Z275" s="38"/>
      <c r="AA275" s="40"/>
      <c r="AB275" s="40"/>
      <c r="AC275" s="2"/>
      <c r="AD275" s="2"/>
      <c r="AE275" s="2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2"/>
      <c r="AV275" s="2"/>
      <c r="AW275" s="2"/>
    </row>
    <row r="276" spans="1:49" s="22" customFormat="1" ht="23.25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2"/>
      <c r="W276" s="2"/>
      <c r="X276" s="2"/>
      <c r="Y276" s="2"/>
      <c r="Z276" s="38"/>
      <c r="AA276" s="40"/>
      <c r="AB276" s="40"/>
      <c r="AC276" s="2"/>
      <c r="AD276" s="2"/>
      <c r="AE276" s="2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2"/>
      <c r="AV276" s="2"/>
      <c r="AW276" s="2"/>
    </row>
    <row r="277" spans="1:49" s="22" customFormat="1" ht="23.25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  <c r="W277" s="2"/>
      <c r="X277" s="2"/>
      <c r="Y277" s="2"/>
      <c r="Z277" s="38"/>
      <c r="AA277" s="40"/>
      <c r="AB277" s="40"/>
      <c r="AC277" s="2"/>
      <c r="AD277" s="2"/>
      <c r="AE277" s="2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2"/>
      <c r="AV277" s="2"/>
      <c r="AW277" s="2"/>
    </row>
    <row r="278" spans="1:49" s="22" customFormat="1" ht="23.25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  <c r="W278" s="2"/>
      <c r="X278" s="2"/>
      <c r="Y278" s="2"/>
      <c r="Z278" s="38"/>
      <c r="AA278" s="40"/>
      <c r="AB278" s="40"/>
      <c r="AC278" s="2"/>
      <c r="AD278" s="2"/>
      <c r="AE278" s="2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2"/>
      <c r="AV278" s="2"/>
      <c r="AW278" s="2"/>
    </row>
    <row r="279" spans="1:49" s="22" customFormat="1" ht="23.25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  <c r="W279" s="2"/>
      <c r="X279" s="2"/>
      <c r="Y279" s="2"/>
      <c r="Z279" s="38"/>
      <c r="AA279" s="40"/>
      <c r="AB279" s="40"/>
      <c r="AC279" s="2"/>
      <c r="AD279" s="2"/>
      <c r="AE279" s="2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2"/>
      <c r="AV279" s="2"/>
      <c r="AW279" s="2"/>
    </row>
    <row r="280" spans="1:49" s="22" customFormat="1" ht="23.25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  <c r="W280" s="2"/>
      <c r="X280" s="2"/>
      <c r="Y280" s="2"/>
      <c r="Z280" s="38"/>
      <c r="AA280" s="40"/>
      <c r="AB280" s="40"/>
      <c r="AC280" s="2"/>
      <c r="AD280" s="2"/>
      <c r="AE280" s="2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2"/>
      <c r="AV280" s="2"/>
      <c r="AW280" s="2"/>
    </row>
    <row r="281" spans="1:49" s="22" customFormat="1" ht="23.25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  <c r="W281" s="2"/>
      <c r="X281" s="2"/>
      <c r="Y281" s="2"/>
      <c r="Z281" s="38"/>
      <c r="AA281" s="40"/>
      <c r="AB281" s="40"/>
      <c r="AC281" s="2"/>
      <c r="AD281" s="2"/>
      <c r="AE281" s="2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2"/>
      <c r="AV281" s="2"/>
      <c r="AW281" s="2"/>
    </row>
    <row r="282" spans="1:49" s="22" customFormat="1" ht="23.25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  <c r="W282" s="2"/>
      <c r="X282" s="2"/>
      <c r="Y282" s="2"/>
      <c r="Z282" s="38"/>
      <c r="AA282" s="40"/>
      <c r="AB282" s="40"/>
      <c r="AC282" s="2"/>
      <c r="AD282" s="2"/>
      <c r="AE282" s="2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2"/>
      <c r="AV282" s="2"/>
      <c r="AW282" s="2"/>
    </row>
    <row r="283" spans="1:49" s="22" customFormat="1" ht="23.25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  <c r="W283" s="2"/>
      <c r="X283" s="2"/>
      <c r="Y283" s="2"/>
      <c r="Z283" s="38"/>
      <c r="AA283" s="40"/>
      <c r="AB283" s="40"/>
      <c r="AC283" s="2"/>
      <c r="AD283" s="2"/>
      <c r="AE283" s="2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2"/>
      <c r="AV283" s="2"/>
      <c r="AW283" s="2"/>
    </row>
    <row r="284" spans="1:49" s="22" customFormat="1" ht="23.25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  <c r="W284" s="2"/>
      <c r="X284" s="2"/>
      <c r="Y284" s="2"/>
      <c r="Z284" s="38"/>
      <c r="AA284" s="40"/>
      <c r="AB284" s="40"/>
      <c r="AC284" s="2"/>
      <c r="AD284" s="2"/>
      <c r="AE284" s="2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2"/>
      <c r="AV284" s="2"/>
      <c r="AW284" s="2"/>
    </row>
    <row r="285" spans="1:49" s="22" customFormat="1" ht="23.25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  <c r="W285" s="2"/>
      <c r="X285" s="2"/>
      <c r="Y285" s="2"/>
      <c r="Z285" s="38"/>
      <c r="AA285" s="40"/>
      <c r="AB285" s="40"/>
      <c r="AC285" s="2"/>
      <c r="AD285" s="2"/>
      <c r="AE285" s="2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2"/>
      <c r="AV285" s="2"/>
      <c r="AW285" s="2"/>
    </row>
    <row r="286" spans="1:49" s="22" customFormat="1" ht="23.25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  <c r="W286" s="2"/>
      <c r="X286" s="2"/>
      <c r="Y286" s="2"/>
      <c r="Z286" s="38"/>
      <c r="AA286" s="40"/>
      <c r="AB286" s="40"/>
      <c r="AC286" s="2"/>
      <c r="AD286" s="2"/>
      <c r="AE286" s="2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2"/>
      <c r="AV286" s="2"/>
      <c r="AW286" s="2"/>
    </row>
    <row r="287" spans="1:49" s="22" customFormat="1" ht="23.25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  <c r="W287" s="2"/>
      <c r="X287" s="2"/>
      <c r="Y287" s="2"/>
      <c r="Z287" s="38"/>
      <c r="AA287" s="40"/>
      <c r="AB287" s="40"/>
      <c r="AC287" s="2"/>
      <c r="AD287" s="2"/>
      <c r="AE287" s="2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2"/>
      <c r="AV287" s="2"/>
      <c r="AW287" s="2"/>
    </row>
    <row r="288" spans="1:49" s="22" customFormat="1" ht="23.25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2"/>
      <c r="W288" s="2"/>
      <c r="X288" s="2"/>
      <c r="Y288" s="2"/>
      <c r="Z288" s="38"/>
      <c r="AA288" s="40"/>
      <c r="AB288" s="40"/>
      <c r="AC288" s="2"/>
      <c r="AD288" s="2"/>
      <c r="AE288" s="2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2"/>
      <c r="AV288" s="2"/>
      <c r="AW288" s="2"/>
    </row>
    <row r="289" spans="1:49" s="22" customFormat="1" ht="23.25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2"/>
      <c r="W289" s="2"/>
      <c r="X289" s="2"/>
      <c r="Y289" s="2"/>
      <c r="Z289" s="38"/>
      <c r="AA289" s="40"/>
      <c r="AB289" s="40"/>
      <c r="AC289" s="2"/>
      <c r="AD289" s="2"/>
      <c r="AE289" s="2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2"/>
      <c r="AV289" s="2"/>
      <c r="AW289" s="2"/>
    </row>
    <row r="290" spans="1:49" s="22" customFormat="1" ht="23.25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2"/>
      <c r="W290" s="2"/>
      <c r="X290" s="2"/>
      <c r="Y290" s="2"/>
      <c r="Z290" s="38"/>
      <c r="AA290" s="40"/>
      <c r="AB290" s="40"/>
      <c r="AC290" s="2"/>
      <c r="AD290" s="2"/>
      <c r="AE290" s="2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2"/>
      <c r="AV290" s="2"/>
      <c r="AW290" s="2"/>
    </row>
    <row r="291" spans="1:49" s="22" customFormat="1" ht="23.25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2"/>
      <c r="W291" s="2"/>
      <c r="X291" s="2"/>
      <c r="Y291" s="2"/>
      <c r="Z291" s="38"/>
      <c r="AA291" s="40"/>
      <c r="AB291" s="40"/>
      <c r="AC291" s="2"/>
      <c r="AD291" s="2"/>
      <c r="AE291" s="2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2"/>
      <c r="AV291" s="2"/>
      <c r="AW291" s="2"/>
    </row>
    <row r="292" spans="1:49" s="22" customFormat="1" ht="23.25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2"/>
      <c r="W292" s="2"/>
      <c r="X292" s="2"/>
      <c r="Y292" s="2"/>
      <c r="Z292" s="38"/>
      <c r="AA292" s="40"/>
      <c r="AB292" s="40"/>
      <c r="AC292" s="2"/>
      <c r="AD292" s="2"/>
      <c r="AE292" s="2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2"/>
      <c r="AV292" s="2"/>
      <c r="AW292" s="2"/>
    </row>
    <row r="293" spans="1:49" s="22" customFormat="1" ht="23.25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2"/>
      <c r="W293" s="2"/>
      <c r="X293" s="2"/>
      <c r="Y293" s="2"/>
      <c r="Z293" s="38"/>
      <c r="AA293" s="40"/>
      <c r="AB293" s="40"/>
      <c r="AC293" s="2"/>
      <c r="AD293" s="2"/>
      <c r="AE293" s="2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2"/>
      <c r="AV293" s="2"/>
      <c r="AW293" s="2"/>
    </row>
    <row r="294" spans="1:49" s="22" customFormat="1" ht="23.25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2"/>
      <c r="W294" s="2"/>
      <c r="X294" s="2"/>
      <c r="Y294" s="2"/>
      <c r="Z294" s="38"/>
      <c r="AA294" s="40"/>
      <c r="AB294" s="40"/>
      <c r="AC294" s="2"/>
      <c r="AD294" s="2"/>
      <c r="AE294" s="2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2"/>
      <c r="AV294" s="2"/>
      <c r="AW294" s="2"/>
    </row>
    <row r="295" spans="1:49" s="45" customFormat="1" ht="23.25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2"/>
      <c r="W295" s="2"/>
      <c r="X295" s="2"/>
      <c r="Y295" s="2"/>
      <c r="Z295" s="38"/>
      <c r="AA295" s="40"/>
      <c r="AB295" s="40"/>
      <c r="AC295" s="2"/>
      <c r="AD295" s="2"/>
      <c r="AE295" s="2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2"/>
      <c r="AV295" s="2"/>
      <c r="AW295" s="2"/>
    </row>
    <row r="296" spans="1:49" s="23" customFormat="1" ht="23.25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2"/>
      <c r="W296" s="2"/>
      <c r="X296" s="2"/>
      <c r="Y296" s="2"/>
      <c r="Z296" s="38"/>
      <c r="AA296" s="40"/>
      <c r="AB296" s="40"/>
      <c r="AC296" s="2"/>
      <c r="AD296" s="2"/>
      <c r="AE296" s="2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2"/>
      <c r="AV296" s="2"/>
      <c r="AW296" s="2"/>
    </row>
    <row r="297" spans="1:49" s="23" customFormat="1" ht="23.25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2"/>
      <c r="W297" s="2"/>
      <c r="X297" s="2"/>
      <c r="Y297" s="2"/>
      <c r="Z297" s="38"/>
      <c r="AA297" s="40"/>
      <c r="AB297" s="40"/>
      <c r="AC297" s="2"/>
      <c r="AD297" s="2"/>
      <c r="AE297" s="2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2"/>
      <c r="AV297" s="2"/>
      <c r="AW297" s="2"/>
    </row>
    <row r="298" spans="1:49" s="23" customFormat="1" ht="23.25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2"/>
      <c r="W298" s="2"/>
      <c r="X298" s="2"/>
      <c r="Y298" s="2"/>
      <c r="Z298" s="38"/>
      <c r="AA298" s="40"/>
      <c r="AB298" s="40"/>
      <c r="AC298" s="2"/>
      <c r="AD298" s="2"/>
      <c r="AE298" s="2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2"/>
      <c r="AV298" s="2"/>
      <c r="AW298" s="2"/>
    </row>
    <row r="299" spans="1:49" s="23" customFormat="1" ht="23.25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2"/>
      <c r="W299" s="2"/>
      <c r="X299" s="2"/>
      <c r="Y299" s="2"/>
      <c r="Z299" s="38"/>
      <c r="AA299" s="40"/>
      <c r="AB299" s="40"/>
      <c r="AC299" s="2"/>
      <c r="AD299" s="2"/>
      <c r="AE299" s="2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2"/>
      <c r="AV299" s="2"/>
      <c r="AW299" s="2"/>
    </row>
    <row r="300" spans="1:49" s="23" customFormat="1" ht="23.25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  <c r="W300" s="2"/>
      <c r="X300" s="2"/>
      <c r="Y300" s="2"/>
      <c r="Z300" s="38"/>
      <c r="AA300" s="40"/>
      <c r="AB300" s="40"/>
      <c r="AC300" s="2"/>
      <c r="AD300" s="2"/>
      <c r="AE300" s="2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2"/>
      <c r="AV300" s="2"/>
      <c r="AW300" s="2"/>
    </row>
    <row r="301" spans="1:49" s="23" customFormat="1" ht="23.25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  <c r="W301" s="2"/>
      <c r="X301" s="2"/>
      <c r="Y301" s="2"/>
      <c r="Z301" s="38"/>
      <c r="AA301" s="40"/>
      <c r="AB301" s="40"/>
      <c r="AC301" s="2"/>
      <c r="AD301" s="2"/>
      <c r="AE301" s="2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2"/>
      <c r="AV301" s="2"/>
      <c r="AW301" s="2"/>
    </row>
    <row r="302" spans="1:49" s="23" customFormat="1" ht="23.25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  <c r="W302" s="2"/>
      <c r="X302" s="2"/>
      <c r="Y302" s="2"/>
      <c r="Z302" s="38"/>
      <c r="AA302" s="40"/>
      <c r="AB302" s="40"/>
      <c r="AC302" s="2"/>
      <c r="AD302" s="2"/>
      <c r="AE302" s="2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2"/>
      <c r="AV302" s="2"/>
      <c r="AW302" s="2"/>
    </row>
    <row r="303" spans="1:49" s="23" customFormat="1" ht="23.25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  <c r="W303" s="2"/>
      <c r="X303" s="2"/>
      <c r="Y303" s="2"/>
      <c r="Z303" s="38"/>
      <c r="AA303" s="40"/>
      <c r="AB303" s="40"/>
      <c r="AC303" s="2"/>
      <c r="AD303" s="2"/>
      <c r="AE303" s="2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2"/>
      <c r="AV303" s="2"/>
      <c r="AW303" s="2"/>
    </row>
    <row r="304" spans="1:49" s="23" customFormat="1" ht="23.25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  <c r="W304" s="2"/>
      <c r="X304" s="2"/>
      <c r="Y304" s="2"/>
      <c r="Z304" s="38"/>
      <c r="AA304" s="40"/>
      <c r="AB304" s="40"/>
      <c r="AC304" s="2"/>
      <c r="AD304" s="2"/>
      <c r="AE304" s="2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2"/>
      <c r="AV304" s="2"/>
      <c r="AW304" s="2"/>
    </row>
    <row r="305" spans="1:49" s="23" customFormat="1" ht="23.25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  <c r="W305" s="2"/>
      <c r="X305" s="2"/>
      <c r="Y305" s="2"/>
      <c r="Z305" s="38"/>
      <c r="AA305" s="40"/>
      <c r="AB305" s="40"/>
      <c r="AC305" s="2"/>
      <c r="AD305" s="2"/>
      <c r="AE305" s="2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2"/>
      <c r="AV305" s="2"/>
      <c r="AW305" s="2"/>
    </row>
    <row r="306" spans="1:49" s="23" customFormat="1" ht="23.25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  <c r="W306" s="2"/>
      <c r="X306" s="2"/>
      <c r="Y306" s="2"/>
      <c r="Z306" s="38"/>
      <c r="AA306" s="40"/>
      <c r="AB306" s="40"/>
      <c r="AC306" s="2"/>
      <c r="AD306" s="2"/>
      <c r="AE306" s="2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2"/>
      <c r="AV306" s="2"/>
      <c r="AW306" s="2"/>
    </row>
    <row r="307" spans="1:49" s="23" customFormat="1" ht="23.25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  <c r="W307" s="2"/>
      <c r="X307" s="2"/>
      <c r="Y307" s="2"/>
      <c r="Z307" s="38"/>
      <c r="AA307" s="40"/>
      <c r="AB307" s="40"/>
      <c r="AC307" s="2"/>
      <c r="AD307" s="2"/>
      <c r="AE307" s="2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2"/>
      <c r="AV307" s="2"/>
      <c r="AW307" s="2"/>
    </row>
    <row r="308" spans="1:49" s="23" customFormat="1" ht="23.25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  <c r="W308" s="2"/>
      <c r="X308" s="2"/>
      <c r="Y308" s="2"/>
      <c r="Z308" s="38"/>
      <c r="AA308" s="40"/>
      <c r="AB308" s="40"/>
      <c r="AC308" s="2"/>
      <c r="AD308" s="2"/>
      <c r="AE308" s="2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2"/>
      <c r="AV308" s="2"/>
      <c r="AW308" s="2"/>
    </row>
    <row r="309" spans="1:49" s="23" customFormat="1" ht="23.25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  <c r="W309" s="2"/>
      <c r="X309" s="2"/>
      <c r="Y309" s="2"/>
      <c r="Z309" s="38"/>
      <c r="AA309" s="40"/>
      <c r="AB309" s="40"/>
      <c r="AC309" s="2"/>
      <c r="AD309" s="2"/>
      <c r="AE309" s="2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2"/>
      <c r="AV309" s="2"/>
      <c r="AW309" s="2"/>
    </row>
    <row r="310" spans="1:49" s="23" customFormat="1" ht="23.25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  <c r="W310" s="2"/>
      <c r="X310" s="2"/>
      <c r="Y310" s="2"/>
      <c r="Z310" s="38"/>
      <c r="AA310" s="40"/>
      <c r="AB310" s="40"/>
      <c r="AC310" s="2"/>
      <c r="AD310" s="2"/>
      <c r="AE310" s="2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2"/>
      <c r="AV310" s="2"/>
      <c r="AW310" s="2"/>
    </row>
    <row r="311" spans="1:49" s="23" customFormat="1" ht="23.25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2"/>
      <c r="W311" s="2"/>
      <c r="X311" s="2"/>
      <c r="Y311" s="2"/>
      <c r="Z311" s="38"/>
      <c r="AA311" s="40"/>
      <c r="AB311" s="40"/>
      <c r="AC311" s="2"/>
      <c r="AD311" s="2"/>
      <c r="AE311" s="2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2"/>
      <c r="AV311" s="2"/>
      <c r="AW311" s="2"/>
    </row>
    <row r="312" spans="1:49" s="23" customFormat="1" ht="23.25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2"/>
      <c r="W312" s="2"/>
      <c r="X312" s="2"/>
      <c r="Y312" s="2"/>
      <c r="Z312" s="38"/>
      <c r="AA312" s="40"/>
      <c r="AB312" s="40"/>
      <c r="AC312" s="2"/>
      <c r="AD312" s="2"/>
      <c r="AE312" s="2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2"/>
      <c r="AV312" s="2"/>
      <c r="AW312" s="2"/>
    </row>
    <row r="313" spans="1:49" s="23" customFormat="1" ht="23.25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2"/>
      <c r="W313" s="2"/>
      <c r="X313" s="2"/>
      <c r="Y313" s="2"/>
      <c r="Z313" s="38"/>
      <c r="AA313" s="40"/>
      <c r="AB313" s="40"/>
      <c r="AC313" s="2"/>
      <c r="AD313" s="2"/>
      <c r="AE313" s="2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2"/>
      <c r="AV313" s="2"/>
      <c r="AW313" s="2"/>
    </row>
    <row r="314" spans="1:49" s="23" customFormat="1" ht="23.25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2"/>
      <c r="W314" s="2"/>
      <c r="X314" s="2"/>
      <c r="Y314" s="2"/>
      <c r="Z314" s="38"/>
      <c r="AA314" s="40"/>
      <c r="AB314" s="40"/>
      <c r="AC314" s="2"/>
      <c r="AD314" s="2"/>
      <c r="AE314" s="2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2"/>
      <c r="AV314" s="2"/>
      <c r="AW314" s="2"/>
    </row>
    <row r="315" spans="1:49" s="45" customFormat="1" ht="23.25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2"/>
      <c r="W315" s="2"/>
      <c r="X315" s="2"/>
      <c r="Y315" s="2"/>
      <c r="Z315" s="38"/>
      <c r="AA315" s="40"/>
      <c r="AB315" s="40"/>
      <c r="AC315" s="2"/>
      <c r="AD315" s="2"/>
      <c r="AE315" s="2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2"/>
      <c r="AV315" s="2"/>
      <c r="AW315" s="2"/>
    </row>
    <row r="316" spans="1:49" s="23" customFormat="1" ht="23.25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2"/>
      <c r="W316" s="2"/>
      <c r="X316" s="2"/>
      <c r="Y316" s="2"/>
      <c r="Z316" s="38"/>
      <c r="AA316" s="40"/>
      <c r="AB316" s="40"/>
      <c r="AC316" s="2"/>
      <c r="AD316" s="2"/>
      <c r="AE316" s="2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2"/>
      <c r="AV316" s="2"/>
      <c r="AW316" s="2"/>
    </row>
    <row r="317" spans="1:49" s="23" customFormat="1" ht="23.25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  <c r="W317" s="2"/>
      <c r="X317" s="2"/>
      <c r="Y317" s="2"/>
      <c r="Z317" s="38"/>
      <c r="AA317" s="40"/>
      <c r="AB317" s="40"/>
      <c r="AC317" s="2"/>
      <c r="AD317" s="2"/>
      <c r="AE317" s="2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2"/>
      <c r="AV317" s="2"/>
      <c r="AW317" s="2"/>
    </row>
    <row r="318" spans="1:49" s="23" customFormat="1" ht="23.25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  <c r="W318" s="2"/>
      <c r="X318" s="2"/>
      <c r="Y318" s="2"/>
      <c r="Z318" s="38"/>
      <c r="AA318" s="40"/>
      <c r="AB318" s="40"/>
      <c r="AC318" s="2"/>
      <c r="AD318" s="2"/>
      <c r="AE318" s="2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2"/>
      <c r="AV318" s="2"/>
      <c r="AW318" s="2"/>
    </row>
    <row r="319" spans="1:49" s="23" customFormat="1" ht="23.25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  <c r="W319" s="2"/>
      <c r="X319" s="2"/>
      <c r="Y319" s="2"/>
      <c r="Z319" s="38"/>
      <c r="AA319" s="40"/>
      <c r="AB319" s="40"/>
      <c r="AC319" s="2"/>
      <c r="AD319" s="2"/>
      <c r="AE319" s="2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2"/>
      <c r="AV319" s="2"/>
      <c r="AW319" s="2"/>
    </row>
    <row r="320" spans="1:49" s="23" customFormat="1" ht="23.25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2"/>
      <c r="W320" s="2"/>
      <c r="X320" s="2"/>
      <c r="Y320" s="2"/>
      <c r="Z320" s="38"/>
      <c r="AA320" s="40"/>
      <c r="AB320" s="40"/>
      <c r="AC320" s="2"/>
      <c r="AD320" s="2"/>
      <c r="AE320" s="2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2"/>
      <c r="AV320" s="2"/>
      <c r="AW320" s="2"/>
    </row>
    <row r="321" spans="1:49" s="23" customFormat="1" ht="23.25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2"/>
      <c r="W321" s="2"/>
      <c r="X321" s="2"/>
      <c r="Y321" s="2"/>
      <c r="Z321" s="38"/>
      <c r="AA321" s="40"/>
      <c r="AB321" s="40"/>
      <c r="AC321" s="2"/>
      <c r="AD321" s="2"/>
      <c r="AE321" s="2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2"/>
      <c r="AV321" s="2"/>
      <c r="AW321" s="2"/>
    </row>
    <row r="322" spans="1:49" s="23" customFormat="1" ht="23.25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2"/>
      <c r="W322" s="2"/>
      <c r="X322" s="2"/>
      <c r="Y322" s="2"/>
      <c r="Z322" s="38"/>
      <c r="AA322" s="40"/>
      <c r="AB322" s="40"/>
      <c r="AC322" s="2"/>
      <c r="AD322" s="2"/>
      <c r="AE322" s="2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2"/>
      <c r="AV322" s="2"/>
      <c r="AW322" s="2"/>
    </row>
    <row r="323" spans="1:49" s="23" customFormat="1" ht="23.25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2"/>
      <c r="W323" s="2"/>
      <c r="X323" s="2"/>
      <c r="Y323" s="2"/>
      <c r="Z323" s="38"/>
      <c r="AA323" s="40"/>
      <c r="AB323" s="40"/>
      <c r="AC323" s="2"/>
      <c r="AD323" s="2"/>
      <c r="AE323" s="2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2"/>
      <c r="AV323" s="2"/>
      <c r="AW323" s="2"/>
    </row>
    <row r="324" spans="1:49" s="23" customFormat="1" ht="23.25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2"/>
      <c r="W324" s="2"/>
      <c r="X324" s="2"/>
      <c r="Y324" s="2"/>
      <c r="Z324" s="38"/>
      <c r="AA324" s="40"/>
      <c r="AB324" s="40"/>
      <c r="AC324" s="2"/>
      <c r="AD324" s="2"/>
      <c r="AE324" s="2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2"/>
      <c r="AV324" s="2"/>
      <c r="AW324" s="2"/>
    </row>
    <row r="325" spans="1:49" s="23" customFormat="1" ht="23.25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2"/>
      <c r="W325" s="2"/>
      <c r="X325" s="2"/>
      <c r="Y325" s="2"/>
      <c r="Z325" s="38"/>
      <c r="AA325" s="40"/>
      <c r="AB325" s="40"/>
      <c r="AC325" s="2"/>
      <c r="AD325" s="2"/>
      <c r="AE325" s="2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2"/>
      <c r="AV325" s="2"/>
      <c r="AW325" s="2"/>
    </row>
    <row r="326" spans="1:49" s="23" customFormat="1" ht="23.25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2"/>
      <c r="W326" s="2"/>
      <c r="X326" s="2"/>
      <c r="Y326" s="2"/>
      <c r="Z326" s="38"/>
      <c r="AA326" s="40"/>
      <c r="AB326" s="40"/>
      <c r="AC326" s="2"/>
      <c r="AD326" s="2"/>
      <c r="AE326" s="2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2"/>
      <c r="AV326" s="2"/>
      <c r="AW326" s="2"/>
    </row>
    <row r="327" spans="1:49" s="23" customFormat="1" ht="23.25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2"/>
      <c r="W327" s="2"/>
      <c r="X327" s="2"/>
      <c r="Y327" s="2"/>
      <c r="Z327" s="38"/>
      <c r="AA327" s="40"/>
      <c r="AB327" s="40"/>
      <c r="AC327" s="2"/>
      <c r="AD327" s="2"/>
      <c r="AE327" s="2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2"/>
      <c r="AV327" s="2"/>
      <c r="AW327" s="2"/>
    </row>
    <row r="328" spans="1:49" s="23" customFormat="1" ht="23.25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2"/>
      <c r="W328" s="2"/>
      <c r="X328" s="2"/>
      <c r="Y328" s="2"/>
      <c r="Z328" s="38"/>
      <c r="AA328" s="40"/>
      <c r="AB328" s="40"/>
      <c r="AC328" s="2"/>
      <c r="AD328" s="2"/>
      <c r="AE328" s="2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2"/>
      <c r="AV328" s="2"/>
      <c r="AW328" s="2"/>
    </row>
    <row r="329" spans="1:49" s="42" customFormat="1" ht="23.25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2"/>
      <c r="W329" s="2"/>
      <c r="X329" s="2"/>
      <c r="Y329" s="2"/>
      <c r="Z329" s="38"/>
      <c r="AA329" s="40"/>
      <c r="AB329" s="40"/>
      <c r="AC329" s="2"/>
      <c r="AD329" s="2"/>
      <c r="AE329" s="2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2"/>
      <c r="AV329" s="2"/>
      <c r="AW329" s="2"/>
    </row>
    <row r="330" spans="1:49" s="22" customFormat="1" ht="23.25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2"/>
      <c r="W330" s="2"/>
      <c r="X330" s="2"/>
      <c r="Y330" s="2"/>
      <c r="Z330" s="38"/>
      <c r="AA330" s="40"/>
      <c r="AB330" s="40"/>
      <c r="AC330" s="2"/>
      <c r="AD330" s="2"/>
      <c r="AE330" s="2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2"/>
      <c r="AV330" s="2"/>
      <c r="AW330" s="2"/>
    </row>
    <row r="331" spans="1:49" s="22" customFormat="1" ht="23.25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2"/>
      <c r="W331" s="2"/>
      <c r="X331" s="2"/>
      <c r="Y331" s="2"/>
      <c r="Z331" s="38"/>
      <c r="AA331" s="40"/>
      <c r="AB331" s="40"/>
      <c r="AC331" s="2"/>
      <c r="AD331" s="2"/>
      <c r="AE331" s="2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2"/>
      <c r="AV331" s="2"/>
      <c r="AW331" s="2"/>
    </row>
    <row r="332" spans="1:49" s="22" customFormat="1" ht="23.25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2"/>
      <c r="W332" s="2"/>
      <c r="X332" s="2"/>
      <c r="Y332" s="2"/>
      <c r="Z332" s="38"/>
      <c r="AA332" s="40"/>
      <c r="AB332" s="40"/>
      <c r="AC332" s="2"/>
      <c r="AD332" s="2"/>
      <c r="AE332" s="2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2"/>
      <c r="AV332" s="2"/>
      <c r="AW332" s="2"/>
    </row>
    <row r="333" spans="1:49" s="22" customFormat="1" ht="23.25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2"/>
      <c r="W333" s="2"/>
      <c r="X333" s="2"/>
      <c r="Y333" s="2"/>
      <c r="Z333" s="38"/>
      <c r="AA333" s="40"/>
      <c r="AB333" s="40"/>
      <c r="AC333" s="2"/>
      <c r="AD333" s="2"/>
      <c r="AE333" s="2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2"/>
      <c r="AV333" s="2"/>
      <c r="AW333" s="2"/>
    </row>
    <row r="334" spans="1:49" s="22" customFormat="1" ht="23.25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  <c r="W334" s="2"/>
      <c r="X334" s="2"/>
      <c r="Y334" s="2"/>
      <c r="Z334" s="38"/>
      <c r="AA334" s="40"/>
      <c r="AB334" s="40"/>
      <c r="AC334" s="2"/>
      <c r="AD334" s="2"/>
      <c r="AE334" s="2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2"/>
      <c r="AV334" s="2"/>
      <c r="AW334" s="2"/>
    </row>
    <row r="335" spans="1:49" s="22" customFormat="1" ht="23.25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  <c r="W335" s="2"/>
      <c r="X335" s="2"/>
      <c r="Y335" s="2"/>
      <c r="Z335" s="38"/>
      <c r="AA335" s="40"/>
      <c r="AB335" s="40"/>
      <c r="AC335" s="2"/>
      <c r="AD335" s="2"/>
      <c r="AE335" s="2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2"/>
      <c r="AV335" s="2"/>
      <c r="AW335" s="2"/>
    </row>
    <row r="336" spans="1:49" s="22" customFormat="1" ht="23.25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  <c r="W336" s="2"/>
      <c r="X336" s="2"/>
      <c r="Y336" s="2"/>
      <c r="Z336" s="38"/>
      <c r="AA336" s="40"/>
      <c r="AB336" s="40"/>
      <c r="AC336" s="2"/>
      <c r="AD336" s="2"/>
      <c r="AE336" s="2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2"/>
      <c r="AV336" s="2"/>
      <c r="AW336" s="2"/>
    </row>
    <row r="337" spans="1:49" s="22" customFormat="1" ht="23.25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  <c r="W337" s="2"/>
      <c r="X337" s="2"/>
      <c r="Y337" s="2"/>
      <c r="Z337" s="38"/>
      <c r="AA337" s="40"/>
      <c r="AB337" s="40"/>
      <c r="AC337" s="2"/>
      <c r="AD337" s="2"/>
      <c r="AE337" s="2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2"/>
      <c r="AV337" s="2"/>
      <c r="AW337" s="2"/>
    </row>
    <row r="338" spans="1:49" s="22" customFormat="1" ht="23.25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  <c r="W338" s="2"/>
      <c r="X338" s="2"/>
      <c r="Y338" s="2"/>
      <c r="Z338" s="38"/>
      <c r="AA338" s="40"/>
      <c r="AB338" s="40"/>
      <c r="AC338" s="2"/>
      <c r="AD338" s="2"/>
      <c r="AE338" s="2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2"/>
      <c r="AV338" s="2"/>
      <c r="AW338" s="2"/>
    </row>
    <row r="339" spans="1:49" s="22" customFormat="1" ht="23.25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  <c r="W339" s="2"/>
      <c r="X339" s="2"/>
      <c r="Y339" s="2"/>
      <c r="Z339" s="38"/>
      <c r="AA339" s="40"/>
      <c r="AB339" s="40"/>
      <c r="AC339" s="2"/>
      <c r="AD339" s="2"/>
      <c r="AE339" s="2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2"/>
      <c r="AV339" s="2"/>
      <c r="AW339" s="2"/>
    </row>
    <row r="340" spans="1:49" s="22" customFormat="1" ht="23.25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  <c r="W340" s="2"/>
      <c r="X340" s="2"/>
      <c r="Y340" s="2"/>
      <c r="Z340" s="38"/>
      <c r="AA340" s="40"/>
      <c r="AB340" s="40"/>
      <c r="AC340" s="2"/>
      <c r="AD340" s="2"/>
      <c r="AE340" s="2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2"/>
      <c r="AV340" s="2"/>
      <c r="AW340" s="2"/>
    </row>
    <row r="341" spans="1:49" s="45" customFormat="1" ht="23.25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  <c r="W341" s="2"/>
      <c r="X341" s="2"/>
      <c r="Y341" s="2"/>
      <c r="Z341" s="38"/>
      <c r="AA341" s="40"/>
      <c r="AB341" s="40"/>
      <c r="AC341" s="2"/>
      <c r="AD341" s="2"/>
      <c r="AE341" s="2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2"/>
      <c r="AV341" s="2"/>
      <c r="AW341" s="2"/>
    </row>
    <row r="342" spans="1:49" s="22" customFormat="1" ht="23.25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  <c r="W342" s="2"/>
      <c r="X342" s="2"/>
      <c r="Y342" s="2"/>
      <c r="Z342" s="38"/>
      <c r="AA342" s="40"/>
      <c r="AB342" s="40"/>
      <c r="AC342" s="2"/>
      <c r="AD342" s="2"/>
      <c r="AE342" s="2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2"/>
      <c r="AV342" s="2"/>
      <c r="AW342" s="2"/>
    </row>
    <row r="343" spans="1:49" s="22" customFormat="1" ht="23.25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  <c r="W343" s="2"/>
      <c r="X343" s="2"/>
      <c r="Y343" s="2"/>
      <c r="Z343" s="38"/>
      <c r="AA343" s="40"/>
      <c r="AB343" s="40"/>
      <c r="AC343" s="2"/>
      <c r="AD343" s="2"/>
      <c r="AE343" s="2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2"/>
      <c r="AV343" s="2"/>
      <c r="AW343" s="2"/>
    </row>
    <row r="344" spans="1:49" s="22" customFormat="1" ht="23.25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  <c r="W344" s="2"/>
      <c r="X344" s="2"/>
      <c r="Y344" s="2"/>
      <c r="Z344" s="38"/>
      <c r="AA344" s="40"/>
      <c r="AB344" s="40"/>
      <c r="AC344" s="2"/>
      <c r="AD344" s="2"/>
      <c r="AE344" s="2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2"/>
      <c r="AV344" s="2"/>
      <c r="AW344" s="2"/>
    </row>
    <row r="345" spans="1:49" s="22" customFormat="1" ht="23.25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  <c r="W345" s="2"/>
      <c r="X345" s="2"/>
      <c r="Y345" s="2"/>
      <c r="Z345" s="38"/>
      <c r="AA345" s="40"/>
      <c r="AB345" s="40"/>
      <c r="AC345" s="2"/>
      <c r="AD345" s="2"/>
      <c r="AE345" s="2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2"/>
      <c r="AV345" s="2"/>
      <c r="AW345" s="2"/>
    </row>
    <row r="346" spans="1:49" s="22" customFormat="1" ht="23.25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  <c r="W346" s="2"/>
      <c r="X346" s="2"/>
      <c r="Y346" s="2"/>
      <c r="Z346" s="38"/>
      <c r="AA346" s="40"/>
      <c r="AB346" s="40"/>
      <c r="AC346" s="2"/>
      <c r="AD346" s="2"/>
      <c r="AE346" s="2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2"/>
      <c r="AV346" s="2"/>
      <c r="AW346" s="2"/>
    </row>
    <row r="347" spans="1:49" s="22" customFormat="1" ht="23.25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  <c r="W347" s="2"/>
      <c r="X347" s="2"/>
      <c r="Y347" s="2"/>
      <c r="Z347" s="38"/>
      <c r="AA347" s="40"/>
      <c r="AB347" s="40"/>
      <c r="AC347" s="2"/>
      <c r="AD347" s="2"/>
      <c r="AE347" s="2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2"/>
      <c r="AV347" s="2"/>
      <c r="AW347" s="2"/>
    </row>
    <row r="348" spans="1:49" s="22" customFormat="1" ht="23.25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  <c r="W348" s="2"/>
      <c r="X348" s="2"/>
      <c r="Y348" s="2"/>
      <c r="Z348" s="38"/>
      <c r="AA348" s="40"/>
      <c r="AB348" s="40"/>
      <c r="AC348" s="2"/>
      <c r="AD348" s="2"/>
      <c r="AE348" s="2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2"/>
      <c r="AV348" s="2"/>
      <c r="AW348" s="2"/>
    </row>
    <row r="349" spans="1:49" s="22" customFormat="1" ht="23.25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  <c r="W349" s="2"/>
      <c r="X349" s="2"/>
      <c r="Y349" s="2"/>
      <c r="Z349" s="38"/>
      <c r="AA349" s="40"/>
      <c r="AB349" s="40"/>
      <c r="AC349" s="2"/>
      <c r="AD349" s="2"/>
      <c r="AE349" s="2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2"/>
      <c r="AV349" s="2"/>
      <c r="AW349" s="2"/>
    </row>
    <row r="350" spans="1:49" s="22" customFormat="1" ht="23.25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  <c r="W350" s="2"/>
      <c r="X350" s="2"/>
      <c r="Y350" s="2"/>
      <c r="Z350" s="38"/>
      <c r="AA350" s="40"/>
      <c r="AB350" s="40"/>
      <c r="AC350" s="2"/>
      <c r="AD350" s="2"/>
      <c r="AE350" s="2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2"/>
      <c r="AV350" s="2"/>
      <c r="AW350" s="2"/>
    </row>
    <row r="351" spans="1:49" s="22" customFormat="1" ht="23.25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  <c r="W351" s="2"/>
      <c r="X351" s="2"/>
      <c r="Y351" s="2"/>
      <c r="Z351" s="38"/>
      <c r="AA351" s="40"/>
      <c r="AB351" s="40"/>
      <c r="AC351" s="2"/>
      <c r="AD351" s="2"/>
      <c r="AE351" s="2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2"/>
      <c r="AV351" s="2"/>
      <c r="AW351" s="2"/>
    </row>
    <row r="352" spans="1:49" s="22" customFormat="1" ht="23.25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  <c r="W352" s="2"/>
      <c r="X352" s="2"/>
      <c r="Y352" s="2"/>
      <c r="Z352" s="38"/>
      <c r="AA352" s="40"/>
      <c r="AB352" s="40"/>
      <c r="AC352" s="2"/>
      <c r="AD352" s="2"/>
      <c r="AE352" s="2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2"/>
      <c r="AV352" s="2"/>
      <c r="AW352" s="2"/>
    </row>
    <row r="353" spans="1:49" s="22" customFormat="1" ht="23.25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  <c r="W353" s="2"/>
      <c r="X353" s="2"/>
      <c r="Y353" s="2"/>
      <c r="Z353" s="38"/>
      <c r="AA353" s="40"/>
      <c r="AB353" s="40"/>
      <c r="AC353" s="2"/>
      <c r="AD353" s="2"/>
      <c r="AE353" s="2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2"/>
      <c r="AV353" s="2"/>
      <c r="AW353" s="2"/>
    </row>
    <row r="354" spans="1:49" s="45" customFormat="1" ht="23.25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  <c r="W354" s="2"/>
      <c r="X354" s="2"/>
      <c r="Y354" s="2"/>
      <c r="Z354" s="38"/>
      <c r="AA354" s="40"/>
      <c r="AB354" s="40"/>
      <c r="AC354" s="2"/>
      <c r="AD354" s="2"/>
      <c r="AE354" s="2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2"/>
      <c r="AV354" s="2"/>
      <c r="AW354" s="2"/>
    </row>
    <row r="355" spans="1:49" s="23" customFormat="1" ht="23.25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  <c r="W355" s="2"/>
      <c r="X355" s="2"/>
      <c r="Y355" s="2"/>
      <c r="Z355" s="38"/>
      <c r="AA355" s="40"/>
      <c r="AB355" s="40"/>
      <c r="AC355" s="2"/>
      <c r="AD355" s="2"/>
      <c r="AE355" s="2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2"/>
      <c r="AV355" s="2"/>
      <c r="AW355" s="2"/>
    </row>
    <row r="356" spans="1:49" s="23" customFormat="1" ht="23.25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  <c r="W356" s="2"/>
      <c r="X356" s="2"/>
      <c r="Y356" s="2"/>
      <c r="Z356" s="38"/>
      <c r="AA356" s="40"/>
      <c r="AB356" s="40"/>
      <c r="AC356" s="2"/>
      <c r="AD356" s="2"/>
      <c r="AE356" s="2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2"/>
      <c r="AV356" s="2"/>
      <c r="AW356" s="2"/>
    </row>
    <row r="357" spans="1:49" s="23" customFormat="1" ht="23.25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  <c r="W357" s="2"/>
      <c r="X357" s="2"/>
      <c r="Y357" s="2"/>
      <c r="Z357" s="38"/>
      <c r="AA357" s="40"/>
      <c r="AB357" s="40"/>
      <c r="AC357" s="2"/>
      <c r="AD357" s="2"/>
      <c r="AE357" s="2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2"/>
      <c r="AV357" s="2"/>
      <c r="AW357" s="2"/>
    </row>
    <row r="358" spans="1:49" s="23" customFormat="1" ht="23.25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  <c r="W358" s="2"/>
      <c r="X358" s="2"/>
      <c r="Y358" s="2"/>
      <c r="Z358" s="38"/>
      <c r="AA358" s="40"/>
      <c r="AB358" s="40"/>
      <c r="AC358" s="2"/>
      <c r="AD358" s="2"/>
      <c r="AE358" s="2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2"/>
      <c r="AV358" s="2"/>
      <c r="AW358" s="2"/>
    </row>
    <row r="359" spans="1:49" s="23" customFormat="1" ht="23.25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  <c r="W359" s="2"/>
      <c r="X359" s="2"/>
      <c r="Y359" s="2"/>
      <c r="Z359" s="38"/>
      <c r="AA359" s="40"/>
      <c r="AB359" s="40"/>
      <c r="AC359" s="2"/>
      <c r="AD359" s="2"/>
      <c r="AE359" s="2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2"/>
      <c r="AV359" s="2"/>
      <c r="AW359" s="2"/>
    </row>
    <row r="360" spans="1:49" s="45" customFormat="1" ht="23.25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  <c r="W360" s="2"/>
      <c r="X360" s="2"/>
      <c r="Y360" s="2"/>
      <c r="Z360" s="38"/>
      <c r="AA360" s="40"/>
      <c r="AB360" s="40"/>
      <c r="AC360" s="2"/>
      <c r="AD360" s="2"/>
      <c r="AE360" s="2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2"/>
      <c r="AV360" s="2"/>
      <c r="AW360" s="2"/>
    </row>
    <row r="361" spans="1:49" s="23" customFormat="1" ht="23.25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  <c r="W361" s="2"/>
      <c r="X361" s="2"/>
      <c r="Y361" s="2"/>
      <c r="Z361" s="38"/>
      <c r="AA361" s="40"/>
      <c r="AB361" s="40"/>
      <c r="AC361" s="2"/>
      <c r="AD361" s="2"/>
      <c r="AE361" s="2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2"/>
      <c r="AV361" s="2"/>
      <c r="AW361" s="2"/>
    </row>
    <row r="362" spans="1:49" s="23" customFormat="1" ht="23.25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  <c r="W362" s="2"/>
      <c r="X362" s="2"/>
      <c r="Y362" s="2"/>
      <c r="Z362" s="38"/>
      <c r="AA362" s="40"/>
      <c r="AB362" s="40"/>
      <c r="AC362" s="2"/>
      <c r="AD362" s="2"/>
      <c r="AE362" s="2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2"/>
      <c r="AV362" s="2"/>
      <c r="AW362" s="2"/>
    </row>
    <row r="363" spans="1:49" s="23" customFormat="1" ht="23.25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  <c r="W363" s="2"/>
      <c r="X363" s="2"/>
      <c r="Y363" s="2"/>
      <c r="Z363" s="38"/>
      <c r="AA363" s="40"/>
      <c r="AB363" s="40"/>
      <c r="AC363" s="2"/>
      <c r="AD363" s="2"/>
      <c r="AE363" s="2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2"/>
      <c r="AV363" s="2"/>
      <c r="AW363" s="2"/>
    </row>
    <row r="364" spans="1:49" s="23" customFormat="1" ht="23.25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  <c r="W364" s="2"/>
      <c r="X364" s="2"/>
      <c r="Y364" s="2"/>
      <c r="Z364" s="38"/>
      <c r="AA364" s="40"/>
      <c r="AB364" s="40"/>
      <c r="AC364" s="2"/>
      <c r="AD364" s="2"/>
      <c r="AE364" s="2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2"/>
      <c r="AV364" s="2"/>
      <c r="AW364" s="2"/>
    </row>
    <row r="365" spans="1:49" s="23" customFormat="1" ht="23.25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  <c r="W365" s="2"/>
      <c r="X365" s="2"/>
      <c r="Y365" s="2"/>
      <c r="Z365" s="38"/>
      <c r="AA365" s="40"/>
      <c r="AB365" s="40"/>
      <c r="AC365" s="2"/>
      <c r="AD365" s="2"/>
      <c r="AE365" s="2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2"/>
      <c r="AV365" s="2"/>
      <c r="AW365" s="2"/>
    </row>
    <row r="366" spans="1:49" s="45" customFormat="1" ht="23.25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  <c r="W366" s="2"/>
      <c r="X366" s="2"/>
      <c r="Y366" s="2"/>
      <c r="Z366" s="38"/>
      <c r="AA366" s="40"/>
      <c r="AB366" s="40"/>
      <c r="AC366" s="2"/>
      <c r="AD366" s="2"/>
      <c r="AE366" s="2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2"/>
      <c r="AV366" s="2"/>
      <c r="AW366" s="2"/>
    </row>
    <row r="367" spans="1:49" s="22" customFormat="1" ht="23.25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  <c r="W367" s="2"/>
      <c r="X367" s="2"/>
      <c r="Y367" s="2"/>
      <c r="Z367" s="38"/>
      <c r="AA367" s="40"/>
      <c r="AB367" s="40"/>
      <c r="AC367" s="2"/>
      <c r="AD367" s="2"/>
      <c r="AE367" s="2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2"/>
      <c r="AV367" s="2"/>
      <c r="AW367" s="2"/>
    </row>
    <row r="368" spans="1:49" s="22" customFormat="1" ht="23.25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  <c r="W368" s="2"/>
      <c r="X368" s="2"/>
      <c r="Y368" s="2"/>
      <c r="Z368" s="38"/>
      <c r="AA368" s="40"/>
      <c r="AB368" s="40"/>
      <c r="AC368" s="2"/>
      <c r="AD368" s="2"/>
      <c r="AE368" s="2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2"/>
      <c r="AV368" s="2"/>
      <c r="AW368" s="2"/>
    </row>
    <row r="369" spans="1:49" s="22" customFormat="1" ht="23.25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  <c r="W369" s="2"/>
      <c r="X369" s="2"/>
      <c r="Y369" s="2"/>
      <c r="Z369" s="38"/>
      <c r="AA369" s="40"/>
      <c r="AB369" s="40"/>
      <c r="AC369" s="2"/>
      <c r="AD369" s="2"/>
      <c r="AE369" s="2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2"/>
      <c r="AV369" s="2"/>
      <c r="AW369" s="2"/>
    </row>
    <row r="370" spans="1:49" s="22" customFormat="1" ht="23.25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  <c r="W370" s="2"/>
      <c r="X370" s="2"/>
      <c r="Y370" s="2"/>
      <c r="Z370" s="38"/>
      <c r="AA370" s="40"/>
      <c r="AB370" s="40"/>
      <c r="AC370" s="2"/>
      <c r="AD370" s="2"/>
      <c r="AE370" s="2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2"/>
      <c r="AV370" s="2"/>
      <c r="AW370" s="2"/>
    </row>
    <row r="371" spans="1:49" s="22" customFormat="1" ht="23.25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  <c r="W371" s="2"/>
      <c r="X371" s="2"/>
      <c r="Y371" s="2"/>
      <c r="Z371" s="38"/>
      <c r="AA371" s="40"/>
      <c r="AB371" s="40"/>
      <c r="AC371" s="2"/>
      <c r="AD371" s="2"/>
      <c r="AE371" s="2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2"/>
      <c r="AV371" s="2"/>
      <c r="AW371" s="2"/>
    </row>
    <row r="372" spans="1:49" s="45" customFormat="1" ht="23.25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  <c r="W372" s="2"/>
      <c r="X372" s="2"/>
      <c r="Y372" s="2"/>
      <c r="Z372" s="38"/>
      <c r="AA372" s="40"/>
      <c r="AB372" s="40"/>
      <c r="AC372" s="2"/>
      <c r="AD372" s="2"/>
      <c r="AE372" s="2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2"/>
      <c r="AV372" s="2"/>
      <c r="AW372" s="2"/>
    </row>
    <row r="373" spans="1:49" s="23" customFormat="1" ht="23.25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  <c r="W373" s="2"/>
      <c r="X373" s="2"/>
      <c r="Y373" s="2"/>
      <c r="Z373" s="38"/>
      <c r="AA373" s="40"/>
      <c r="AB373" s="40"/>
      <c r="AC373" s="2"/>
      <c r="AD373" s="2"/>
      <c r="AE373" s="2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2"/>
      <c r="AV373" s="2"/>
      <c r="AW373" s="2"/>
    </row>
    <row r="374" spans="1:49" s="22" customFormat="1" ht="23.25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  <c r="W374" s="2"/>
      <c r="X374" s="2"/>
      <c r="Y374" s="2"/>
      <c r="Z374" s="38"/>
      <c r="AA374" s="40"/>
      <c r="AB374" s="40"/>
      <c r="AC374" s="2"/>
      <c r="AD374" s="2"/>
      <c r="AE374" s="2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2"/>
      <c r="AV374" s="2"/>
      <c r="AW374" s="2"/>
    </row>
    <row r="375" spans="1:49" s="22" customFormat="1" ht="23.25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  <c r="W375" s="2"/>
      <c r="X375" s="2"/>
      <c r="Y375" s="2"/>
      <c r="Z375" s="38"/>
      <c r="AA375" s="40"/>
      <c r="AB375" s="40"/>
      <c r="AC375" s="2"/>
      <c r="AD375" s="2"/>
      <c r="AE375" s="2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2"/>
      <c r="AV375" s="2"/>
      <c r="AW375" s="2"/>
    </row>
    <row r="376" spans="1:49" s="22" customFormat="1" ht="23.25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  <c r="W376" s="2"/>
      <c r="X376" s="2"/>
      <c r="Y376" s="2"/>
      <c r="Z376" s="38"/>
      <c r="AA376" s="40"/>
      <c r="AB376" s="40"/>
      <c r="AC376" s="2"/>
      <c r="AD376" s="2"/>
      <c r="AE376" s="2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2"/>
      <c r="AV376" s="2"/>
      <c r="AW376" s="2"/>
    </row>
    <row r="377" spans="1:49" s="22" customFormat="1" ht="23.25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  <c r="W377" s="2"/>
      <c r="X377" s="2"/>
      <c r="Y377" s="2"/>
      <c r="Z377" s="38"/>
      <c r="AA377" s="40"/>
      <c r="AB377" s="40"/>
      <c r="AC377" s="2"/>
      <c r="AD377" s="2"/>
      <c r="AE377" s="2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2"/>
      <c r="AV377" s="2"/>
      <c r="AW377" s="2"/>
    </row>
    <row r="378" spans="1:49" s="22" customFormat="1" ht="23.25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  <c r="W378" s="2"/>
      <c r="X378" s="2"/>
      <c r="Y378" s="2"/>
      <c r="Z378" s="38"/>
      <c r="AA378" s="40"/>
      <c r="AB378" s="40"/>
      <c r="AC378" s="2"/>
      <c r="AD378" s="2"/>
      <c r="AE378" s="2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2"/>
      <c r="AV378" s="2"/>
      <c r="AW378" s="2"/>
    </row>
    <row r="379" spans="1:49" s="22" customFormat="1" ht="23.25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  <c r="W379" s="2"/>
      <c r="X379" s="2"/>
      <c r="Y379" s="2"/>
      <c r="Z379" s="38"/>
      <c r="AA379" s="40"/>
      <c r="AB379" s="40"/>
      <c r="AC379" s="2"/>
      <c r="AD379" s="2"/>
      <c r="AE379" s="2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2"/>
      <c r="AV379" s="2"/>
      <c r="AW379" s="2"/>
    </row>
    <row r="380" spans="1:49" s="45" customFormat="1" ht="23.25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  <c r="W380" s="2"/>
      <c r="X380" s="2"/>
      <c r="Y380" s="2"/>
      <c r="Z380" s="38"/>
      <c r="AA380" s="40"/>
      <c r="AB380" s="40"/>
      <c r="AC380" s="2"/>
      <c r="AD380" s="2"/>
      <c r="AE380" s="2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2"/>
      <c r="AV380" s="2"/>
      <c r="AW380" s="2"/>
    </row>
    <row r="381" spans="1:49" s="23" customFormat="1" ht="23.25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  <c r="W381" s="2"/>
      <c r="X381" s="2"/>
      <c r="Y381" s="2"/>
      <c r="Z381" s="38"/>
      <c r="AA381" s="40"/>
      <c r="AB381" s="40"/>
      <c r="AC381" s="2"/>
      <c r="AD381" s="2"/>
      <c r="AE381" s="2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2"/>
      <c r="AV381" s="2"/>
      <c r="AW381" s="2"/>
    </row>
    <row r="382" spans="1:49" s="23" customFormat="1" ht="23.25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  <c r="W382" s="2"/>
      <c r="X382" s="2"/>
      <c r="Y382" s="2"/>
      <c r="Z382" s="38"/>
      <c r="AA382" s="40"/>
      <c r="AB382" s="40"/>
      <c r="AC382" s="2"/>
      <c r="AD382" s="2"/>
      <c r="AE382" s="2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2"/>
      <c r="AV382" s="2"/>
      <c r="AW382" s="2"/>
    </row>
    <row r="383" spans="1:49" s="23" customFormat="1" ht="23.25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  <c r="W383" s="2"/>
      <c r="X383" s="2"/>
      <c r="Y383" s="2"/>
      <c r="Z383" s="38"/>
      <c r="AA383" s="40"/>
      <c r="AB383" s="40"/>
      <c r="AC383" s="2"/>
      <c r="AD383" s="2"/>
      <c r="AE383" s="2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2"/>
      <c r="AV383" s="2"/>
      <c r="AW383" s="2"/>
    </row>
    <row r="384" spans="1:49" s="23" customFormat="1" ht="23.25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  <c r="W384" s="2"/>
      <c r="X384" s="2"/>
      <c r="Y384" s="2"/>
      <c r="Z384" s="38"/>
      <c r="AA384" s="40"/>
      <c r="AB384" s="40"/>
      <c r="AC384" s="2"/>
      <c r="AD384" s="2"/>
      <c r="AE384" s="2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2"/>
      <c r="AV384" s="2"/>
      <c r="AW384" s="2"/>
    </row>
    <row r="385" spans="1:49" s="23" customFormat="1" ht="23.25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  <c r="W385" s="2"/>
      <c r="X385" s="2"/>
      <c r="Y385" s="2"/>
      <c r="Z385" s="38"/>
      <c r="AA385" s="40"/>
      <c r="AB385" s="40"/>
      <c r="AC385" s="2"/>
      <c r="AD385" s="2"/>
      <c r="AE385" s="2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2"/>
      <c r="AV385" s="2"/>
      <c r="AW385" s="2"/>
    </row>
    <row r="386" spans="1:49" s="23" customFormat="1" ht="23.25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  <c r="W386" s="2"/>
      <c r="X386" s="2"/>
      <c r="Y386" s="2"/>
      <c r="Z386" s="38"/>
      <c r="AA386" s="40"/>
      <c r="AB386" s="40"/>
      <c r="AC386" s="2"/>
      <c r="AD386" s="2"/>
      <c r="AE386" s="2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2"/>
      <c r="AV386" s="2"/>
      <c r="AW386" s="2"/>
    </row>
    <row r="387" spans="1:49" s="23" customFormat="1" ht="23.25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  <c r="W387" s="2"/>
      <c r="X387" s="2"/>
      <c r="Y387" s="2"/>
      <c r="Z387" s="38"/>
      <c r="AA387" s="40"/>
      <c r="AB387" s="40"/>
      <c r="AC387" s="2"/>
      <c r="AD387" s="2"/>
      <c r="AE387" s="2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2"/>
      <c r="AV387" s="2"/>
      <c r="AW387" s="2"/>
    </row>
    <row r="388" spans="1:49" s="45" customFormat="1" ht="23.25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  <c r="W388" s="2"/>
      <c r="X388" s="2"/>
      <c r="Y388" s="2"/>
      <c r="Z388" s="38"/>
      <c r="AA388" s="40"/>
      <c r="AB388" s="40"/>
      <c r="AC388" s="2"/>
      <c r="AD388" s="2"/>
      <c r="AE388" s="2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2"/>
      <c r="AV388" s="2"/>
      <c r="AW388" s="2"/>
    </row>
    <row r="389" spans="1:49" s="44" customFormat="1" ht="23.25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  <c r="W389" s="2"/>
      <c r="X389" s="2"/>
      <c r="Y389" s="2"/>
      <c r="Z389" s="38"/>
      <c r="AA389" s="40"/>
      <c r="AB389" s="40"/>
      <c r="AC389" s="2"/>
      <c r="AD389" s="2"/>
      <c r="AE389" s="2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2"/>
      <c r="AV389" s="2"/>
      <c r="AW389" s="2"/>
    </row>
    <row r="390" spans="1:49" s="22" customFormat="1" ht="23.25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  <c r="W390" s="2"/>
      <c r="X390" s="2"/>
      <c r="Y390" s="2"/>
      <c r="Z390" s="38"/>
      <c r="AA390" s="40"/>
      <c r="AB390" s="40"/>
      <c r="AC390" s="2"/>
      <c r="AD390" s="2"/>
      <c r="AE390" s="2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2"/>
      <c r="AV390" s="2"/>
      <c r="AW390" s="2"/>
    </row>
    <row r="391" spans="1:49" s="22" customFormat="1" ht="23.25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2"/>
      <c r="W391" s="2"/>
      <c r="X391" s="2"/>
      <c r="Y391" s="2"/>
      <c r="Z391" s="38"/>
      <c r="AA391" s="40"/>
      <c r="AB391" s="40"/>
      <c r="AC391" s="2"/>
      <c r="AD391" s="2"/>
      <c r="AE391" s="2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2"/>
      <c r="AV391" s="2"/>
      <c r="AW391" s="2"/>
    </row>
    <row r="392" spans="1:49" s="22" customFormat="1" ht="23.25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2"/>
      <c r="W392" s="2"/>
      <c r="X392" s="2"/>
      <c r="Y392" s="2"/>
      <c r="Z392" s="38"/>
      <c r="AA392" s="40"/>
      <c r="AB392" s="40"/>
      <c r="AC392" s="2"/>
      <c r="AD392" s="2"/>
      <c r="AE392" s="2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2"/>
      <c r="AV392" s="2"/>
      <c r="AW392" s="2"/>
    </row>
    <row r="393" spans="1:49" s="22" customFormat="1" ht="23.25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  <c r="W393" s="2"/>
      <c r="X393" s="2"/>
      <c r="Y393" s="2"/>
      <c r="Z393" s="38"/>
      <c r="AA393" s="40"/>
      <c r="AB393" s="40"/>
      <c r="AC393" s="2"/>
      <c r="AD393" s="2"/>
      <c r="AE393" s="2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2"/>
      <c r="AV393" s="2"/>
      <c r="AW393" s="2"/>
    </row>
    <row r="394" spans="1:49" s="22" customFormat="1" ht="23.25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  <c r="W394" s="2"/>
      <c r="X394" s="2"/>
      <c r="Y394" s="2"/>
      <c r="Z394" s="38"/>
      <c r="AA394" s="40"/>
      <c r="AB394" s="40"/>
      <c r="AC394" s="2"/>
      <c r="AD394" s="2"/>
      <c r="AE394" s="2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2"/>
      <c r="AV394" s="2"/>
      <c r="AW394" s="2"/>
    </row>
    <row r="395" spans="1:49" s="22" customFormat="1" ht="23.25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  <c r="W395" s="2"/>
      <c r="X395" s="2"/>
      <c r="Y395" s="2"/>
      <c r="Z395" s="38"/>
      <c r="AA395" s="40"/>
      <c r="AB395" s="40"/>
      <c r="AC395" s="2"/>
      <c r="AD395" s="2"/>
      <c r="AE395" s="2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2"/>
      <c r="AV395" s="2"/>
      <c r="AW395" s="2"/>
    </row>
    <row r="396" spans="1:49" s="22" customFormat="1" ht="23.25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  <c r="W396" s="2"/>
      <c r="X396" s="2"/>
      <c r="Y396" s="2"/>
      <c r="Z396" s="38"/>
      <c r="AA396" s="40"/>
      <c r="AB396" s="40"/>
      <c r="AC396" s="2"/>
      <c r="AD396" s="2"/>
      <c r="AE396" s="2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2"/>
      <c r="AV396" s="2"/>
      <c r="AW396" s="2"/>
    </row>
    <row r="397" spans="1:49" s="22" customFormat="1" ht="23.25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  <c r="W397" s="2"/>
      <c r="X397" s="2"/>
      <c r="Y397" s="2"/>
      <c r="Z397" s="38"/>
      <c r="AA397" s="40"/>
      <c r="AB397" s="40"/>
      <c r="AC397" s="2"/>
      <c r="AD397" s="2"/>
      <c r="AE397" s="2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2"/>
      <c r="AV397" s="2"/>
      <c r="AW397" s="2"/>
    </row>
    <row r="398" spans="1:49" s="22" customFormat="1" ht="23.25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  <c r="W398" s="2"/>
      <c r="X398" s="2"/>
      <c r="Y398" s="2"/>
      <c r="Z398" s="38"/>
      <c r="AA398" s="40"/>
      <c r="AB398" s="40"/>
      <c r="AC398" s="2"/>
      <c r="AD398" s="2"/>
      <c r="AE398" s="2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2"/>
      <c r="AV398" s="2"/>
      <c r="AW398" s="2"/>
    </row>
    <row r="399" spans="1:49" s="22" customFormat="1" ht="23.25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"/>
      <c r="W399" s="2"/>
      <c r="X399" s="2"/>
      <c r="Y399" s="2"/>
      <c r="Z399" s="38"/>
      <c r="AA399" s="40"/>
      <c r="AB399" s="40"/>
      <c r="AC399" s="2"/>
      <c r="AD399" s="2"/>
      <c r="AE399" s="2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2"/>
      <c r="AV399" s="2"/>
      <c r="AW399" s="2"/>
    </row>
    <row r="400" spans="1:49" s="22" customFormat="1" ht="23.25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2"/>
      <c r="W400" s="2"/>
      <c r="X400" s="2"/>
      <c r="Y400" s="2"/>
      <c r="Z400" s="38"/>
      <c r="AA400" s="40"/>
      <c r="AB400" s="40"/>
      <c r="AC400" s="2"/>
      <c r="AD400" s="2"/>
      <c r="AE400" s="2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2"/>
      <c r="AV400" s="2"/>
      <c r="AW400" s="2"/>
    </row>
  </sheetData>
  <sheetProtection/>
  <mergeCells count="20">
    <mergeCell ref="A245:C245"/>
    <mergeCell ref="Q4:Y4"/>
    <mergeCell ref="F4:F6"/>
    <mergeCell ref="A2:A6"/>
    <mergeCell ref="B2:B6"/>
    <mergeCell ref="C2:C6"/>
    <mergeCell ref="D2:E3"/>
    <mergeCell ref="F2:H3"/>
    <mergeCell ref="H4:H6"/>
    <mergeCell ref="G4:G6"/>
    <mergeCell ref="AJ4:AL4"/>
    <mergeCell ref="AU245:AW245"/>
    <mergeCell ref="N2:AT2"/>
    <mergeCell ref="AG3:AT3"/>
    <mergeCell ref="AA3:AE3"/>
    <mergeCell ref="I2:M3"/>
    <mergeCell ref="AC4:AD4"/>
    <mergeCell ref="AA4:AB4"/>
    <mergeCell ref="Z3:Z6"/>
    <mergeCell ref="P3:Y3"/>
  </mergeCells>
  <printOptions horizontalCentered="1"/>
  <pageMargins left="0" right="0" top="0" bottom="0" header="0" footer="0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5"/>
  <sheetViews>
    <sheetView zoomScalePageLayoutView="0" workbookViewId="0" topLeftCell="A25">
      <selection activeCell="C3" sqref="C3"/>
    </sheetView>
  </sheetViews>
  <sheetFormatPr defaultColWidth="9.140625" defaultRowHeight="12.75"/>
  <cols>
    <col min="2" max="3" width="20.140625" style="0" customWidth="1"/>
    <col min="4" max="4" width="11.140625" style="0" customWidth="1"/>
    <col min="5" max="5" width="10.28125" style="17" customWidth="1"/>
  </cols>
  <sheetData>
    <row r="1" ht="24" customHeight="1"/>
    <row r="2" spans="2:4" ht="24" customHeight="1">
      <c r="B2" s="440" t="s">
        <v>56</v>
      </c>
      <c r="C2" s="440"/>
      <c r="D2" s="440"/>
    </row>
    <row r="3" ht="69.75">
      <c r="B3" s="5" t="s">
        <v>57</v>
      </c>
    </row>
    <row r="4" ht="12.75">
      <c r="B4" s="6" t="s">
        <v>58</v>
      </c>
    </row>
    <row r="5" spans="2:5" ht="12" customHeight="1" thickBot="1">
      <c r="B5" s="7" t="s">
        <v>59</v>
      </c>
      <c r="C5" s="8" t="s">
        <v>60</v>
      </c>
      <c r="D5" s="8" t="s">
        <v>61</v>
      </c>
      <c r="E5" s="18" t="s">
        <v>0</v>
      </c>
    </row>
    <row r="6" spans="2:5" ht="13.5" thickBot="1">
      <c r="B6" s="9" t="s">
        <v>17</v>
      </c>
      <c r="C6" s="10">
        <v>8497</v>
      </c>
      <c r="D6" s="10">
        <v>6706</v>
      </c>
      <c r="E6" s="19">
        <v>15206</v>
      </c>
    </row>
    <row r="7" spans="2:5" ht="13.5" thickBot="1">
      <c r="B7" s="11" t="s">
        <v>18</v>
      </c>
      <c r="C7" s="12">
        <v>4347</v>
      </c>
      <c r="D7" s="12">
        <v>4984</v>
      </c>
      <c r="E7" s="19">
        <v>9331</v>
      </c>
    </row>
    <row r="8" spans="2:5" ht="13.5" thickBot="1">
      <c r="B8" s="9" t="s">
        <v>19</v>
      </c>
      <c r="C8" s="10">
        <v>2259</v>
      </c>
      <c r="D8" s="10">
        <v>2632</v>
      </c>
      <c r="E8" s="19">
        <v>4890</v>
      </c>
    </row>
    <row r="9" spans="2:5" ht="13.5" thickBot="1">
      <c r="B9" s="11" t="s">
        <v>20</v>
      </c>
      <c r="C9" s="12">
        <v>16460</v>
      </c>
      <c r="D9" s="12">
        <v>10118</v>
      </c>
      <c r="E9" s="19">
        <v>26578</v>
      </c>
    </row>
    <row r="10" spans="2:5" ht="13.5" thickBot="1">
      <c r="B10" s="9" t="s">
        <v>62</v>
      </c>
      <c r="C10" s="10">
        <v>1275</v>
      </c>
      <c r="D10" s="10">
        <v>1433</v>
      </c>
      <c r="E10" s="19">
        <v>2707</v>
      </c>
    </row>
    <row r="11" spans="2:5" ht="26.25" thickBot="1">
      <c r="B11" s="11" t="s">
        <v>63</v>
      </c>
      <c r="C11" s="13">
        <v>993</v>
      </c>
      <c r="D11" s="12">
        <v>1037</v>
      </c>
      <c r="E11" s="19">
        <v>2032</v>
      </c>
    </row>
    <row r="12" spans="2:5" ht="13.5" thickBot="1">
      <c r="B12" s="9" t="s">
        <v>21</v>
      </c>
      <c r="C12" s="10">
        <v>1671</v>
      </c>
      <c r="D12" s="10">
        <v>1857</v>
      </c>
      <c r="E12" s="19">
        <v>3527</v>
      </c>
    </row>
    <row r="13" spans="2:5" ht="13.5" thickBot="1">
      <c r="B13" s="11" t="s">
        <v>22</v>
      </c>
      <c r="C13" s="12">
        <v>3182</v>
      </c>
      <c r="D13" s="12">
        <v>3261</v>
      </c>
      <c r="E13" s="19">
        <v>6443</v>
      </c>
    </row>
    <row r="14" spans="2:5" ht="26.25" thickBot="1">
      <c r="B14" s="9" t="s">
        <v>64</v>
      </c>
      <c r="C14" s="10">
        <v>2604</v>
      </c>
      <c r="D14" s="10">
        <v>2736</v>
      </c>
      <c r="E14" s="19">
        <v>5339</v>
      </c>
    </row>
    <row r="15" spans="2:5" ht="26.25" thickBot="1">
      <c r="B15" s="11" t="s">
        <v>65</v>
      </c>
      <c r="C15" s="12">
        <v>1939</v>
      </c>
      <c r="D15" s="12">
        <v>2037</v>
      </c>
      <c r="E15" s="19">
        <v>3976</v>
      </c>
    </row>
    <row r="16" spans="2:5" ht="13.5" thickBot="1">
      <c r="B16" s="9" t="s">
        <v>23</v>
      </c>
      <c r="C16" s="10">
        <v>1397</v>
      </c>
      <c r="D16" s="10">
        <v>1465</v>
      </c>
      <c r="E16" s="19">
        <v>2861</v>
      </c>
    </row>
    <row r="17" spans="2:5" ht="26.25" thickBot="1">
      <c r="B17" s="11" t="s">
        <v>66</v>
      </c>
      <c r="C17" s="12">
        <v>1298</v>
      </c>
      <c r="D17" s="12">
        <v>1494</v>
      </c>
      <c r="E17" s="19">
        <v>2793</v>
      </c>
    </row>
    <row r="18" spans="2:5" ht="13.5" thickBot="1">
      <c r="B18" s="9" t="s">
        <v>24</v>
      </c>
      <c r="C18" s="10">
        <v>1816</v>
      </c>
      <c r="D18" s="10">
        <v>1866</v>
      </c>
      <c r="E18" s="19">
        <v>3682</v>
      </c>
    </row>
    <row r="19" spans="2:5" ht="13.5" thickBot="1">
      <c r="B19" s="11" t="s">
        <v>25</v>
      </c>
      <c r="C19" s="12">
        <v>2364</v>
      </c>
      <c r="D19" s="12">
        <v>2641</v>
      </c>
      <c r="E19" s="19">
        <v>5004</v>
      </c>
    </row>
    <row r="20" spans="2:5" ht="13.5" thickBot="1">
      <c r="B20" s="9" t="s">
        <v>26</v>
      </c>
      <c r="C20" s="10">
        <v>8637</v>
      </c>
      <c r="D20" s="10">
        <v>6574</v>
      </c>
      <c r="E20" s="19">
        <v>15211</v>
      </c>
    </row>
    <row r="21" spans="2:5" ht="13.5" thickBot="1">
      <c r="B21" s="11" t="s">
        <v>27</v>
      </c>
      <c r="C21" s="12">
        <v>3307</v>
      </c>
      <c r="D21" s="12">
        <v>3212</v>
      </c>
      <c r="E21" s="19">
        <v>6519</v>
      </c>
    </row>
    <row r="22" spans="2:5" ht="13.5" thickBot="1">
      <c r="B22" s="9" t="s">
        <v>28</v>
      </c>
      <c r="C22" s="10">
        <v>6122</v>
      </c>
      <c r="D22" s="10">
        <v>6104</v>
      </c>
      <c r="E22" s="19">
        <v>12229</v>
      </c>
    </row>
    <row r="23" spans="2:5" ht="13.5" thickBot="1">
      <c r="B23" s="11" t="s">
        <v>29</v>
      </c>
      <c r="C23" s="12">
        <v>4216</v>
      </c>
      <c r="D23" s="12">
        <v>4537</v>
      </c>
      <c r="E23" s="19">
        <v>8754</v>
      </c>
    </row>
    <row r="24" spans="2:5" ht="13.5" thickBot="1">
      <c r="B24" s="9" t="s">
        <v>30</v>
      </c>
      <c r="C24" s="10">
        <v>1490</v>
      </c>
      <c r="D24" s="10">
        <v>1589</v>
      </c>
      <c r="E24" s="19">
        <v>3075</v>
      </c>
    </row>
    <row r="25" spans="2:5" ht="13.5" thickBot="1">
      <c r="B25" s="11" t="s">
        <v>31</v>
      </c>
      <c r="C25" s="12">
        <v>1456</v>
      </c>
      <c r="D25" s="12">
        <v>1607</v>
      </c>
      <c r="E25" s="19">
        <v>3063</v>
      </c>
    </row>
    <row r="26" spans="2:5" ht="13.5" thickBot="1">
      <c r="B26" s="9" t="s">
        <v>32</v>
      </c>
      <c r="C26" s="10">
        <v>6348</v>
      </c>
      <c r="D26" s="10">
        <v>6511</v>
      </c>
      <c r="E26" s="19">
        <v>12856</v>
      </c>
    </row>
    <row r="27" spans="2:5" ht="13.5" thickBot="1">
      <c r="B27" s="11" t="s">
        <v>67</v>
      </c>
      <c r="C27" s="12">
        <v>3062</v>
      </c>
      <c r="D27" s="12">
        <v>3349</v>
      </c>
      <c r="E27" s="19">
        <v>6410</v>
      </c>
    </row>
    <row r="28" spans="2:5" ht="13.5" thickBot="1">
      <c r="B28" s="9" t="s">
        <v>33</v>
      </c>
      <c r="C28" s="10">
        <v>4962</v>
      </c>
      <c r="D28" s="10">
        <v>5403</v>
      </c>
      <c r="E28" s="19">
        <v>10361</v>
      </c>
    </row>
    <row r="29" spans="2:5" ht="13.5" thickBot="1">
      <c r="B29" s="11" t="s">
        <v>34</v>
      </c>
      <c r="C29" s="12">
        <v>1289</v>
      </c>
      <c r="D29" s="12">
        <v>1437</v>
      </c>
      <c r="E29" s="19">
        <v>2725</v>
      </c>
    </row>
    <row r="30" spans="2:5" ht="13.5" thickBot="1">
      <c r="B30" s="9" t="s">
        <v>35</v>
      </c>
      <c r="C30" s="14">
        <v>514</v>
      </c>
      <c r="D30" s="14">
        <v>575</v>
      </c>
      <c r="E30" s="19">
        <v>1087</v>
      </c>
    </row>
    <row r="31" spans="2:5" ht="13.5" thickBot="1">
      <c r="B31" s="11" t="s">
        <v>36</v>
      </c>
      <c r="C31" s="12">
        <v>5197</v>
      </c>
      <c r="D31" s="12">
        <v>4683</v>
      </c>
      <c r="E31" s="19">
        <v>9882</v>
      </c>
    </row>
    <row r="32" spans="2:5" ht="13.5" thickBot="1">
      <c r="B32" s="9" t="s">
        <v>68</v>
      </c>
      <c r="C32" s="10">
        <v>3521</v>
      </c>
      <c r="D32" s="10">
        <v>4250</v>
      </c>
      <c r="E32" s="19">
        <v>7771</v>
      </c>
    </row>
    <row r="33" spans="2:5" ht="26.25" thickBot="1">
      <c r="B33" s="11" t="s">
        <v>69</v>
      </c>
      <c r="C33" s="12">
        <v>6491</v>
      </c>
      <c r="D33" s="12">
        <v>4389</v>
      </c>
      <c r="E33" s="19">
        <v>10881</v>
      </c>
    </row>
    <row r="34" spans="2:5" ht="12.75">
      <c r="B34" s="15" t="s">
        <v>0</v>
      </c>
      <c r="C34" s="16">
        <v>106714</v>
      </c>
      <c r="D34" s="16">
        <v>98487</v>
      </c>
      <c r="E34" s="20">
        <v>205193</v>
      </c>
    </row>
    <row r="41" spans="2:5" s="26" customFormat="1" ht="23.25">
      <c r="B41" s="441" t="s">
        <v>77</v>
      </c>
      <c r="C41" s="441"/>
      <c r="E41" s="27"/>
    </row>
    <row r="42" spans="2:5" s="26" customFormat="1" ht="23.25">
      <c r="B42" s="28" t="s">
        <v>5</v>
      </c>
      <c r="C42" s="29">
        <v>2202796</v>
      </c>
      <c r="E42" s="27"/>
    </row>
    <row r="43" spans="2:5" s="26" customFormat="1" ht="23.25">
      <c r="B43" s="28" t="s">
        <v>8</v>
      </c>
      <c r="C43" s="29">
        <v>2616320.01</v>
      </c>
      <c r="E43" s="27"/>
    </row>
    <row r="44" spans="2:5" s="26" customFormat="1" ht="23.25">
      <c r="B44" s="28" t="s">
        <v>7</v>
      </c>
      <c r="C44" s="29">
        <v>2740000</v>
      </c>
      <c r="E44" s="27"/>
    </row>
    <row r="45" spans="2:5" s="26" customFormat="1" ht="23.25">
      <c r="B45" s="28" t="s">
        <v>10</v>
      </c>
      <c r="C45" s="29">
        <v>2053522.0899999999</v>
      </c>
      <c r="E45" s="27"/>
    </row>
    <row r="46" spans="2:5" s="26" customFormat="1" ht="23.25">
      <c r="B46" s="30" t="s">
        <v>9</v>
      </c>
      <c r="C46" s="29">
        <v>2877444.66</v>
      </c>
      <c r="E46" s="27"/>
    </row>
    <row r="47" spans="2:5" s="26" customFormat="1" ht="23.25">
      <c r="B47" s="31" t="s">
        <v>12</v>
      </c>
      <c r="C47" s="29">
        <v>950675</v>
      </c>
      <c r="E47" s="27"/>
    </row>
    <row r="48" spans="2:5" s="26" customFormat="1" ht="23.25">
      <c r="B48" s="32" t="s">
        <v>11</v>
      </c>
      <c r="C48" s="29">
        <v>711790</v>
      </c>
      <c r="E48" s="27"/>
    </row>
    <row r="49" spans="2:5" s="26" customFormat="1" ht="23.25">
      <c r="B49" s="32" t="s">
        <v>16</v>
      </c>
      <c r="C49" s="29">
        <v>586200</v>
      </c>
      <c r="E49" s="27"/>
    </row>
    <row r="50" spans="2:5" s="26" customFormat="1" ht="23.25">
      <c r="B50" s="32" t="s">
        <v>13</v>
      </c>
      <c r="C50" s="29">
        <v>691789.86</v>
      </c>
      <c r="E50" s="27"/>
    </row>
    <row r="51" spans="2:5" s="26" customFormat="1" ht="23.25">
      <c r="B51" s="33" t="s">
        <v>15</v>
      </c>
      <c r="C51" s="29">
        <v>2150424.67</v>
      </c>
      <c r="E51" s="27"/>
    </row>
    <row r="52" spans="2:5" s="26" customFormat="1" ht="23.25">
      <c r="B52" s="31" t="s">
        <v>14</v>
      </c>
      <c r="C52" s="29">
        <v>2291518.74</v>
      </c>
      <c r="E52" s="27"/>
    </row>
    <row r="53" s="26" customFormat="1" ht="23.25">
      <c r="E53" s="27"/>
    </row>
    <row r="54" s="26" customFormat="1" ht="23.25">
      <c r="E54" s="27"/>
    </row>
    <row r="55" s="26" customFormat="1" ht="23.25">
      <c r="E55" s="27"/>
    </row>
    <row r="56" s="26" customFormat="1" ht="23.25">
      <c r="E56" s="27"/>
    </row>
    <row r="57" s="26" customFormat="1" ht="23.25">
      <c r="E57" s="27"/>
    </row>
    <row r="58" s="26" customFormat="1" ht="23.25">
      <c r="E58" s="27"/>
    </row>
    <row r="59" s="26" customFormat="1" ht="23.25">
      <c r="E59" s="27"/>
    </row>
    <row r="60" s="26" customFormat="1" ht="23.25">
      <c r="E60" s="27"/>
    </row>
    <row r="61" s="26" customFormat="1" ht="23.25">
      <c r="E61" s="27"/>
    </row>
    <row r="62" s="26" customFormat="1" ht="23.25">
      <c r="E62" s="27"/>
    </row>
    <row r="63" s="26" customFormat="1" ht="23.25">
      <c r="E63" s="27"/>
    </row>
    <row r="64" s="26" customFormat="1" ht="23.25">
      <c r="E64" s="27"/>
    </row>
    <row r="65" s="26" customFormat="1" ht="23.25">
      <c r="E65" s="27"/>
    </row>
    <row r="66" s="26" customFormat="1" ht="23.25">
      <c r="E66" s="27"/>
    </row>
    <row r="67" s="26" customFormat="1" ht="23.25">
      <c r="E67" s="27"/>
    </row>
    <row r="68" s="26" customFormat="1" ht="23.25">
      <c r="E68" s="27"/>
    </row>
    <row r="69" s="26" customFormat="1" ht="23.25">
      <c r="E69" s="27"/>
    </row>
    <row r="70" s="26" customFormat="1" ht="23.25">
      <c r="E70" s="27"/>
    </row>
    <row r="71" s="26" customFormat="1" ht="23.25">
      <c r="E71" s="27"/>
    </row>
    <row r="72" s="26" customFormat="1" ht="23.25">
      <c r="E72" s="27"/>
    </row>
    <row r="73" s="26" customFormat="1" ht="23.25">
      <c r="E73" s="27"/>
    </row>
    <row r="74" s="26" customFormat="1" ht="23.25">
      <c r="E74" s="27"/>
    </row>
    <row r="75" s="26" customFormat="1" ht="23.25">
      <c r="E75" s="27"/>
    </row>
  </sheetData>
  <sheetProtection/>
  <mergeCells count="2">
    <mergeCell ref="B2:D2"/>
    <mergeCell ref="B41:C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NCD</dc:creator>
  <cp:keywords/>
  <dc:description/>
  <cp:lastModifiedBy>ssj</cp:lastModifiedBy>
  <cp:lastPrinted>2017-09-13T08:55:08Z</cp:lastPrinted>
  <dcterms:created xsi:type="dcterms:W3CDTF">2008-01-30T10:19:15Z</dcterms:created>
  <dcterms:modified xsi:type="dcterms:W3CDTF">2018-04-09T07:45:42Z</dcterms:modified>
  <cp:category/>
  <cp:version/>
  <cp:contentType/>
  <cp:contentStatus/>
</cp:coreProperties>
</file>